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 activeTab="2"/>
  </bookViews>
  <sheets>
    <sheet name="MPILANIA" sheetId="10" r:id="rId1"/>
    <sheet name="VK VERMA" sheetId="22" r:id="rId2"/>
    <sheet name="RAMNARAYAN" sheetId="11" r:id="rId3"/>
    <sheet name="kamala" sheetId="12" r:id="rId4"/>
    <sheet name="hadman" sheetId="13" r:id="rId5"/>
    <sheet name="jaiprakash" sheetId="14" r:id="rId6"/>
    <sheet name="manoj" sheetId="25" r:id="rId7"/>
    <sheet name="kaluram" sheetId="19" r:id="rId8"/>
    <sheet name="BL MEENA" sheetId="20" r:id="rId9"/>
    <sheet name="Sheet13" sheetId="23" r:id="rId10"/>
    <sheet name="MPILANIA (2)" sheetId="24" r:id="rId11"/>
    <sheet name="rohit" sheetId="26" r:id="rId12"/>
    <sheet name="arvind" sheetId="27" r:id="rId13"/>
  </sheets>
  <calcPr calcId="125725"/>
</workbook>
</file>

<file path=xl/calcChain.xml><?xml version="1.0" encoding="utf-8"?>
<calcChain xmlns="http://schemas.openxmlformats.org/spreadsheetml/2006/main">
  <c r="T10" i="25"/>
  <c r="G11" i="27"/>
  <c r="E11"/>
  <c r="C11"/>
  <c r="K10"/>
  <c r="I10"/>
  <c r="M10" s="1"/>
  <c r="H10"/>
  <c r="J10" s="1"/>
  <c r="E10"/>
  <c r="D10"/>
  <c r="O10" s="1"/>
  <c r="K9"/>
  <c r="I9"/>
  <c r="M9" s="1"/>
  <c r="H9"/>
  <c r="J9" s="1"/>
  <c r="E9"/>
  <c r="D9"/>
  <c r="O9" s="1"/>
  <c r="K8"/>
  <c r="I8"/>
  <c r="M8" s="1"/>
  <c r="H8"/>
  <c r="J8" s="1"/>
  <c r="E8"/>
  <c r="D8"/>
  <c r="O8" s="1"/>
  <c r="K7"/>
  <c r="I7"/>
  <c r="M7" s="1"/>
  <c r="H7"/>
  <c r="J7" s="1"/>
  <c r="E7"/>
  <c r="D7"/>
  <c r="O7" s="1"/>
  <c r="K6"/>
  <c r="K11" s="1"/>
  <c r="I6"/>
  <c r="I11" s="1"/>
  <c r="H6"/>
  <c r="J6" s="1"/>
  <c r="E6"/>
  <c r="D6"/>
  <c r="D11" s="1"/>
  <c r="G11" i="26"/>
  <c r="C11"/>
  <c r="K10"/>
  <c r="I10"/>
  <c r="M10" s="1"/>
  <c r="H10"/>
  <c r="J10" s="1"/>
  <c r="E10"/>
  <c r="D10"/>
  <c r="L10" s="1"/>
  <c r="K9"/>
  <c r="I9"/>
  <c r="M9" s="1"/>
  <c r="H9"/>
  <c r="J9" s="1"/>
  <c r="E9"/>
  <c r="D9"/>
  <c r="L9" s="1"/>
  <c r="O8"/>
  <c r="K8"/>
  <c r="J8"/>
  <c r="I8"/>
  <c r="H8"/>
  <c r="P8" s="1"/>
  <c r="F8"/>
  <c r="N8" s="1"/>
  <c r="E8"/>
  <c r="M8" s="1"/>
  <c r="D8"/>
  <c r="L8" s="1"/>
  <c r="K7"/>
  <c r="I7"/>
  <c r="M7" s="1"/>
  <c r="H7"/>
  <c r="J7" s="1"/>
  <c r="E7"/>
  <c r="D7"/>
  <c r="L7" s="1"/>
  <c r="O6"/>
  <c r="K6"/>
  <c r="K11" s="1"/>
  <c r="J6"/>
  <c r="I6"/>
  <c r="I11" s="1"/>
  <c r="H6"/>
  <c r="H11" s="1"/>
  <c r="F6"/>
  <c r="E6"/>
  <c r="E11" s="1"/>
  <c r="D6"/>
  <c r="D11" s="1"/>
  <c r="G11" i="25"/>
  <c r="C11"/>
  <c r="O10"/>
  <c r="K10"/>
  <c r="I10"/>
  <c r="H10"/>
  <c r="P10" s="1"/>
  <c r="F10"/>
  <c r="E10"/>
  <c r="M10" s="1"/>
  <c r="D10"/>
  <c r="O9"/>
  <c r="Q9" s="1"/>
  <c r="K9"/>
  <c r="I9"/>
  <c r="H9"/>
  <c r="P9" s="1"/>
  <c r="F9"/>
  <c r="E9"/>
  <c r="M9" s="1"/>
  <c r="D9"/>
  <c r="K8"/>
  <c r="I8"/>
  <c r="J8" s="1"/>
  <c r="H8"/>
  <c r="P8" s="1"/>
  <c r="E8"/>
  <c r="M8" s="1"/>
  <c r="D8"/>
  <c r="O8" s="1"/>
  <c r="O7"/>
  <c r="K7"/>
  <c r="I7"/>
  <c r="H7"/>
  <c r="P7" s="1"/>
  <c r="F7"/>
  <c r="E7"/>
  <c r="M7" s="1"/>
  <c r="D7"/>
  <c r="K6"/>
  <c r="K11" s="1"/>
  <c r="J6"/>
  <c r="I6"/>
  <c r="I11" s="1"/>
  <c r="H6"/>
  <c r="H11" s="1"/>
  <c r="E6"/>
  <c r="M6" s="1"/>
  <c r="D6"/>
  <c r="O6" s="1"/>
  <c r="O11" s="1"/>
  <c r="G12" i="24"/>
  <c r="C12"/>
  <c r="K11"/>
  <c r="I11"/>
  <c r="J11" s="1"/>
  <c r="H11"/>
  <c r="P11" s="1"/>
  <c r="E11"/>
  <c r="F11" s="1"/>
  <c r="D11"/>
  <c r="O11" s="1"/>
  <c r="K10"/>
  <c r="J10"/>
  <c r="I10"/>
  <c r="H10"/>
  <c r="P10" s="1"/>
  <c r="E10"/>
  <c r="D10"/>
  <c r="O10" s="1"/>
  <c r="K9"/>
  <c r="I9"/>
  <c r="H9"/>
  <c r="P9" s="1"/>
  <c r="E9"/>
  <c r="D9"/>
  <c r="O9" s="1"/>
  <c r="K8"/>
  <c r="J8"/>
  <c r="I8"/>
  <c r="H8"/>
  <c r="P8" s="1"/>
  <c r="E8"/>
  <c r="D8"/>
  <c r="O8" s="1"/>
  <c r="Q8" s="1"/>
  <c r="K7"/>
  <c r="I7"/>
  <c r="H7"/>
  <c r="P7" s="1"/>
  <c r="E7"/>
  <c r="M7" s="1"/>
  <c r="D7"/>
  <c r="O7" s="1"/>
  <c r="K6"/>
  <c r="J6"/>
  <c r="I6"/>
  <c r="I12" s="1"/>
  <c r="H6"/>
  <c r="P6" s="1"/>
  <c r="E6"/>
  <c r="D6"/>
  <c r="O6" s="1"/>
  <c r="S11" i="14"/>
  <c r="R7"/>
  <c r="R8"/>
  <c r="R9"/>
  <c r="R10"/>
  <c r="R6"/>
  <c r="S7" i="11"/>
  <c r="S8"/>
  <c r="S9"/>
  <c r="S10"/>
  <c r="T10" s="1"/>
  <c r="S11"/>
  <c r="T7"/>
  <c r="T8"/>
  <c r="T11"/>
  <c r="D12"/>
  <c r="E12"/>
  <c r="F12"/>
  <c r="G12"/>
  <c r="I12"/>
  <c r="K12"/>
  <c r="M12"/>
  <c r="R12"/>
  <c r="O11"/>
  <c r="J11"/>
  <c r="M11"/>
  <c r="K11"/>
  <c r="F11"/>
  <c r="C12"/>
  <c r="E11"/>
  <c r="R7" i="20"/>
  <c r="R8"/>
  <c r="R9"/>
  <c r="R10"/>
  <c r="R6"/>
  <c r="R11" s="1"/>
  <c r="R7" i="19"/>
  <c r="R8"/>
  <c r="R9"/>
  <c r="R10"/>
  <c r="R6"/>
  <c r="R7" i="13"/>
  <c r="R8"/>
  <c r="R9"/>
  <c r="R10"/>
  <c r="R6"/>
  <c r="R12" i="10"/>
  <c r="R7"/>
  <c r="R8"/>
  <c r="R9"/>
  <c r="R10"/>
  <c r="R11"/>
  <c r="R6"/>
  <c r="R7" i="22"/>
  <c r="R8"/>
  <c r="R9"/>
  <c r="R6"/>
  <c r="D9"/>
  <c r="E9"/>
  <c r="M9" s="1"/>
  <c r="H9"/>
  <c r="I9"/>
  <c r="J9" s="1"/>
  <c r="K9"/>
  <c r="L9"/>
  <c r="O9"/>
  <c r="P9"/>
  <c r="G10"/>
  <c r="C10"/>
  <c r="K8"/>
  <c r="I8"/>
  <c r="H8"/>
  <c r="P8" s="1"/>
  <c r="E8"/>
  <c r="M8" s="1"/>
  <c r="D8"/>
  <c r="O8" s="1"/>
  <c r="K7"/>
  <c r="I7"/>
  <c r="H7"/>
  <c r="P7" s="1"/>
  <c r="E7"/>
  <c r="D7"/>
  <c r="L7" s="1"/>
  <c r="K6"/>
  <c r="I6"/>
  <c r="H6"/>
  <c r="P6" s="1"/>
  <c r="E6"/>
  <c r="M6" s="1"/>
  <c r="D6"/>
  <c r="O6" s="1"/>
  <c r="G11" i="20"/>
  <c r="C11"/>
  <c r="K10"/>
  <c r="I10"/>
  <c r="M10" s="1"/>
  <c r="H10"/>
  <c r="J10" s="1"/>
  <c r="E10"/>
  <c r="D10"/>
  <c r="O10" s="1"/>
  <c r="K9"/>
  <c r="I9"/>
  <c r="H9"/>
  <c r="P9" s="1"/>
  <c r="E9"/>
  <c r="M9" s="1"/>
  <c r="D9"/>
  <c r="O9" s="1"/>
  <c r="Q9" s="1"/>
  <c r="S9" s="1"/>
  <c r="O8"/>
  <c r="Q8" s="1"/>
  <c r="S8" s="1"/>
  <c r="K8"/>
  <c r="I8"/>
  <c r="M8" s="1"/>
  <c r="H8"/>
  <c r="P8" s="1"/>
  <c r="F8"/>
  <c r="E8"/>
  <c r="D8"/>
  <c r="L8" s="1"/>
  <c r="K7"/>
  <c r="J7"/>
  <c r="I7"/>
  <c r="H7"/>
  <c r="P7" s="1"/>
  <c r="E7"/>
  <c r="M7" s="1"/>
  <c r="D7"/>
  <c r="O7" s="1"/>
  <c r="K6"/>
  <c r="K11" s="1"/>
  <c r="I6"/>
  <c r="I11" s="1"/>
  <c r="H6"/>
  <c r="J6" s="1"/>
  <c r="E6"/>
  <c r="E11" s="1"/>
  <c r="D6"/>
  <c r="F6" s="1"/>
  <c r="Q7" i="27" l="1"/>
  <c r="M6"/>
  <c r="M11" s="1"/>
  <c r="L6"/>
  <c r="P6"/>
  <c r="L7"/>
  <c r="P7"/>
  <c r="L8"/>
  <c r="P8"/>
  <c r="Q8" s="1"/>
  <c r="L9"/>
  <c r="P9"/>
  <c r="Q9" s="1"/>
  <c r="L10"/>
  <c r="P10"/>
  <c r="Q10" s="1"/>
  <c r="F6"/>
  <c r="O6"/>
  <c r="F7"/>
  <c r="N7" s="1"/>
  <c r="F8"/>
  <c r="N8" s="1"/>
  <c r="F9"/>
  <c r="N9" s="1"/>
  <c r="F10"/>
  <c r="N10" s="1"/>
  <c r="T8" i="26"/>
  <c r="R8"/>
  <c r="J11"/>
  <c r="N6"/>
  <c r="P7"/>
  <c r="P9"/>
  <c r="P10"/>
  <c r="M6"/>
  <c r="M11" s="1"/>
  <c r="F7"/>
  <c r="N7" s="1"/>
  <c r="O7"/>
  <c r="O11" s="1"/>
  <c r="F9"/>
  <c r="N9" s="1"/>
  <c r="O9"/>
  <c r="F10"/>
  <c r="N10" s="1"/>
  <c r="O10"/>
  <c r="Q10" s="1"/>
  <c r="L6"/>
  <c r="L11" s="1"/>
  <c r="P6"/>
  <c r="M11" i="25"/>
  <c r="N9"/>
  <c r="Q10"/>
  <c r="E11"/>
  <c r="L6"/>
  <c r="P6"/>
  <c r="P11" s="1"/>
  <c r="J7"/>
  <c r="N7" s="1"/>
  <c r="L8"/>
  <c r="J9"/>
  <c r="J10"/>
  <c r="J11" s="1"/>
  <c r="D11"/>
  <c r="F6"/>
  <c r="F8"/>
  <c r="N8" s="1"/>
  <c r="L7"/>
  <c r="L9"/>
  <c r="L10"/>
  <c r="F9" i="24"/>
  <c r="D12"/>
  <c r="J7"/>
  <c r="J9"/>
  <c r="E12"/>
  <c r="K12"/>
  <c r="M8"/>
  <c r="F10"/>
  <c r="Q6"/>
  <c r="R9"/>
  <c r="Q7"/>
  <c r="Q9"/>
  <c r="S9" s="1"/>
  <c r="T9" s="1"/>
  <c r="Q10"/>
  <c r="R11"/>
  <c r="R10"/>
  <c r="Q11"/>
  <c r="M6"/>
  <c r="M9"/>
  <c r="M10"/>
  <c r="M11"/>
  <c r="L6"/>
  <c r="L7"/>
  <c r="L8"/>
  <c r="L9"/>
  <c r="L10"/>
  <c r="L11"/>
  <c r="F6"/>
  <c r="F7"/>
  <c r="F8"/>
  <c r="T9" i="11"/>
  <c r="T12" s="1"/>
  <c r="N11"/>
  <c r="P11"/>
  <c r="Q9" i="22"/>
  <c r="S9" s="1"/>
  <c r="F9"/>
  <c r="N9" s="1"/>
  <c r="S8"/>
  <c r="M7"/>
  <c r="M10" s="1"/>
  <c r="J8"/>
  <c r="K10"/>
  <c r="J6"/>
  <c r="F7"/>
  <c r="O7"/>
  <c r="S7" s="1"/>
  <c r="L8"/>
  <c r="E10"/>
  <c r="I10"/>
  <c r="J7"/>
  <c r="F8"/>
  <c r="N8" s="1"/>
  <c r="D10"/>
  <c r="H10"/>
  <c r="L6"/>
  <c r="L10" s="1"/>
  <c r="F6"/>
  <c r="J11" i="20"/>
  <c r="N6"/>
  <c r="Q7"/>
  <c r="S7" s="1"/>
  <c r="N8"/>
  <c r="T8" s="1"/>
  <c r="L9"/>
  <c r="H11"/>
  <c r="L6"/>
  <c r="P6"/>
  <c r="J8"/>
  <c r="F9"/>
  <c r="N9" s="1"/>
  <c r="T9" s="1"/>
  <c r="L10"/>
  <c r="P10"/>
  <c r="Q10" s="1"/>
  <c r="S10" s="1"/>
  <c r="O6"/>
  <c r="L7"/>
  <c r="J9"/>
  <c r="F10"/>
  <c r="N10" s="1"/>
  <c r="M6"/>
  <c r="M11" s="1"/>
  <c r="D11"/>
  <c r="F7"/>
  <c r="N7" s="1"/>
  <c r="T7" s="1"/>
  <c r="G11" i="19"/>
  <c r="C11"/>
  <c r="K10"/>
  <c r="I10"/>
  <c r="H10"/>
  <c r="P10" s="1"/>
  <c r="E10"/>
  <c r="D10"/>
  <c r="O10" s="1"/>
  <c r="K9"/>
  <c r="I9"/>
  <c r="J9" s="1"/>
  <c r="H9"/>
  <c r="P9" s="1"/>
  <c r="F9"/>
  <c r="E9"/>
  <c r="D9"/>
  <c r="O9" s="1"/>
  <c r="Q9" s="1"/>
  <c r="S9" s="1"/>
  <c r="K8"/>
  <c r="I8"/>
  <c r="H8"/>
  <c r="P8" s="1"/>
  <c r="E8"/>
  <c r="M8" s="1"/>
  <c r="D8"/>
  <c r="O8" s="1"/>
  <c r="K7"/>
  <c r="I7"/>
  <c r="M7" s="1"/>
  <c r="H7"/>
  <c r="P7" s="1"/>
  <c r="E7"/>
  <c r="D7"/>
  <c r="K6"/>
  <c r="I6"/>
  <c r="H6"/>
  <c r="P6" s="1"/>
  <c r="E6"/>
  <c r="D6"/>
  <c r="O6" s="1"/>
  <c r="G11" i="14"/>
  <c r="C11"/>
  <c r="K10"/>
  <c r="I10"/>
  <c r="H10"/>
  <c r="P10" s="1"/>
  <c r="E10"/>
  <c r="M10" s="1"/>
  <c r="D10"/>
  <c r="K9"/>
  <c r="J9"/>
  <c r="I9"/>
  <c r="H9"/>
  <c r="P9" s="1"/>
  <c r="E9"/>
  <c r="D9"/>
  <c r="O9" s="1"/>
  <c r="Q9" s="1"/>
  <c r="S9" s="1"/>
  <c r="K8"/>
  <c r="I8"/>
  <c r="H8"/>
  <c r="J8" s="1"/>
  <c r="E8"/>
  <c r="D8"/>
  <c r="O8" s="1"/>
  <c r="O7"/>
  <c r="K7"/>
  <c r="I7"/>
  <c r="H7"/>
  <c r="F7"/>
  <c r="E7"/>
  <c r="D7"/>
  <c r="K6"/>
  <c r="I6"/>
  <c r="H6"/>
  <c r="P6" s="1"/>
  <c r="E6"/>
  <c r="D6"/>
  <c r="L6" s="1"/>
  <c r="G11" i="13"/>
  <c r="C11"/>
  <c r="K10"/>
  <c r="I10"/>
  <c r="H10"/>
  <c r="P10" s="1"/>
  <c r="E10"/>
  <c r="M10" s="1"/>
  <c r="D10"/>
  <c r="O10" s="1"/>
  <c r="K9"/>
  <c r="I9"/>
  <c r="H9"/>
  <c r="J9" s="1"/>
  <c r="F9"/>
  <c r="E9"/>
  <c r="D9"/>
  <c r="O9" s="1"/>
  <c r="K8"/>
  <c r="J8"/>
  <c r="I8"/>
  <c r="H8"/>
  <c r="P8" s="1"/>
  <c r="E8"/>
  <c r="M8" s="1"/>
  <c r="D8"/>
  <c r="O8" s="1"/>
  <c r="K7"/>
  <c r="I7"/>
  <c r="H7"/>
  <c r="P7" s="1"/>
  <c r="E7"/>
  <c r="D7"/>
  <c r="L7" s="1"/>
  <c r="K6"/>
  <c r="I6"/>
  <c r="H6"/>
  <c r="P6" s="1"/>
  <c r="E6"/>
  <c r="M6" s="1"/>
  <c r="D6"/>
  <c r="O6" s="1"/>
  <c r="G10" i="12"/>
  <c r="C10"/>
  <c r="K9"/>
  <c r="I9"/>
  <c r="M9" s="1"/>
  <c r="H9"/>
  <c r="E9"/>
  <c r="D9"/>
  <c r="O9" s="1"/>
  <c r="K8"/>
  <c r="I8"/>
  <c r="H8"/>
  <c r="P8" s="1"/>
  <c r="E8"/>
  <c r="M8" s="1"/>
  <c r="D8"/>
  <c r="O8" s="1"/>
  <c r="K7"/>
  <c r="I7"/>
  <c r="M7" s="1"/>
  <c r="H7"/>
  <c r="P7" s="1"/>
  <c r="E7"/>
  <c r="D7"/>
  <c r="K6"/>
  <c r="I6"/>
  <c r="H6"/>
  <c r="P6" s="1"/>
  <c r="E6"/>
  <c r="D6"/>
  <c r="O6" s="1"/>
  <c r="S9" i="27" l="1"/>
  <c r="T9" s="1"/>
  <c r="N6"/>
  <c r="F11"/>
  <c r="R10"/>
  <c r="S10" s="1"/>
  <c r="T10" s="1"/>
  <c r="S7"/>
  <c r="Q6"/>
  <c r="R8"/>
  <c r="S8" s="1"/>
  <c r="T8" s="1"/>
  <c r="R9"/>
  <c r="R7"/>
  <c r="T7"/>
  <c r="R10" i="26"/>
  <c r="R9"/>
  <c r="F11"/>
  <c r="S10"/>
  <c r="T10" s="1"/>
  <c r="T7"/>
  <c r="R7"/>
  <c r="T6"/>
  <c r="R6"/>
  <c r="P11"/>
  <c r="Q9"/>
  <c r="R7" i="25"/>
  <c r="T7"/>
  <c r="F11"/>
  <c r="N6"/>
  <c r="R9"/>
  <c r="S9" s="1"/>
  <c r="T9" s="1"/>
  <c r="T8"/>
  <c r="R8"/>
  <c r="L11"/>
  <c r="N10"/>
  <c r="T8" i="22"/>
  <c r="S11" i="24"/>
  <c r="T11" s="1"/>
  <c r="R7"/>
  <c r="L12"/>
  <c r="T8"/>
  <c r="R8"/>
  <c r="F12"/>
  <c r="Q12"/>
  <c r="M12"/>
  <c r="S10"/>
  <c r="T10" s="1"/>
  <c r="T7"/>
  <c r="Q8" i="12"/>
  <c r="J8"/>
  <c r="F9"/>
  <c r="N9" s="1"/>
  <c r="R9" s="1"/>
  <c r="J9"/>
  <c r="M6"/>
  <c r="L7"/>
  <c r="K10"/>
  <c r="R11" i="11"/>
  <c r="T9" i="22"/>
  <c r="Q10"/>
  <c r="S6"/>
  <c r="N7"/>
  <c r="T7" s="1"/>
  <c r="F10"/>
  <c r="N6"/>
  <c r="J10"/>
  <c r="F11" i="20"/>
  <c r="L11"/>
  <c r="O11"/>
  <c r="Q6"/>
  <c r="N11"/>
  <c r="T10"/>
  <c r="P11"/>
  <c r="Q8" i="19"/>
  <c r="S8" s="1"/>
  <c r="J8"/>
  <c r="N9"/>
  <c r="Q10"/>
  <c r="S10" s="1"/>
  <c r="L7"/>
  <c r="M10"/>
  <c r="M6"/>
  <c r="K11"/>
  <c r="T9"/>
  <c r="Q6"/>
  <c r="J6"/>
  <c r="F7"/>
  <c r="N7" s="1"/>
  <c r="O7"/>
  <c r="Q7" s="1"/>
  <c r="S7" s="1"/>
  <c r="L8"/>
  <c r="M9"/>
  <c r="M11" s="1"/>
  <c r="J10"/>
  <c r="E11"/>
  <c r="I11"/>
  <c r="J7"/>
  <c r="F8"/>
  <c r="N8" s="1"/>
  <c r="T8" s="1"/>
  <c r="L9"/>
  <c r="D11"/>
  <c r="L6"/>
  <c r="L10"/>
  <c r="F6"/>
  <c r="F10"/>
  <c r="L10" i="14"/>
  <c r="J10"/>
  <c r="M7"/>
  <c r="M9"/>
  <c r="O10"/>
  <c r="E11"/>
  <c r="F10"/>
  <c r="N10" s="1"/>
  <c r="K11"/>
  <c r="L7"/>
  <c r="J6"/>
  <c r="I11"/>
  <c r="O6"/>
  <c r="O11" s="1"/>
  <c r="F6"/>
  <c r="N6" s="1"/>
  <c r="Q10"/>
  <c r="S10" s="1"/>
  <c r="T10" s="1"/>
  <c r="P7"/>
  <c r="P11" s="1"/>
  <c r="M8"/>
  <c r="L8"/>
  <c r="M6"/>
  <c r="M11" s="1"/>
  <c r="J7"/>
  <c r="J11" s="1"/>
  <c r="F8"/>
  <c r="N8" s="1"/>
  <c r="L9"/>
  <c r="D11"/>
  <c r="H11"/>
  <c r="P8"/>
  <c r="F9"/>
  <c r="N9" s="1"/>
  <c r="T9" s="1"/>
  <c r="M7" i="13"/>
  <c r="M9"/>
  <c r="M11" s="1"/>
  <c r="K11"/>
  <c r="Q6"/>
  <c r="Q9"/>
  <c r="S9" s="1"/>
  <c r="Q8"/>
  <c r="S8" s="1"/>
  <c r="N9"/>
  <c r="Q10"/>
  <c r="S10" s="1"/>
  <c r="J6"/>
  <c r="F7"/>
  <c r="O7"/>
  <c r="Q7" s="1"/>
  <c r="S7" s="1"/>
  <c r="L8"/>
  <c r="J10"/>
  <c r="E11"/>
  <c r="I11"/>
  <c r="J7"/>
  <c r="F8"/>
  <c r="N8" s="1"/>
  <c r="L9"/>
  <c r="P9"/>
  <c r="D11"/>
  <c r="L6"/>
  <c r="L10"/>
  <c r="F6"/>
  <c r="F10"/>
  <c r="N10" s="1"/>
  <c r="M10" i="12"/>
  <c r="O10"/>
  <c r="Q6"/>
  <c r="J6"/>
  <c r="F7"/>
  <c r="O7"/>
  <c r="Q7" s="1"/>
  <c r="L8"/>
  <c r="E10"/>
  <c r="I10"/>
  <c r="J7"/>
  <c r="F8"/>
  <c r="N8" s="1"/>
  <c r="L9"/>
  <c r="P9"/>
  <c r="P10" s="1"/>
  <c r="D10"/>
  <c r="L6"/>
  <c r="F6"/>
  <c r="R6" i="27" l="1"/>
  <c r="S6" s="1"/>
  <c r="S9" i="26"/>
  <c r="T6" i="25"/>
  <c r="R6"/>
  <c r="R10"/>
  <c r="S10" s="1"/>
  <c r="S11" s="1"/>
  <c r="N12" i="24"/>
  <c r="R6"/>
  <c r="R8" i="12"/>
  <c r="S8" s="1"/>
  <c r="T8" s="1"/>
  <c r="S9"/>
  <c r="T9" s="1"/>
  <c r="T7" i="19"/>
  <c r="T8" i="13"/>
  <c r="N10" i="22"/>
  <c r="T6"/>
  <c r="Q11" i="20"/>
  <c r="S6"/>
  <c r="N10" i="19"/>
  <c r="T10" s="1"/>
  <c r="F11"/>
  <c r="N6"/>
  <c r="S6"/>
  <c r="S11" s="1"/>
  <c r="N7" i="14"/>
  <c r="L11"/>
  <c r="F11"/>
  <c r="T7"/>
  <c r="T8"/>
  <c r="T10" i="13"/>
  <c r="Q11"/>
  <c r="S6"/>
  <c r="N7"/>
  <c r="T7" s="1"/>
  <c r="T9"/>
  <c r="F11"/>
  <c r="N6"/>
  <c r="F10" i="12"/>
  <c r="N6"/>
  <c r="R6" s="1"/>
  <c r="Q10"/>
  <c r="S6"/>
  <c r="N7"/>
  <c r="S11" i="27" l="1"/>
  <c r="T6"/>
  <c r="S11" i="26"/>
  <c r="T9"/>
  <c r="T11" s="1"/>
  <c r="T11" i="25"/>
  <c r="R7" i="12"/>
  <c r="S7" s="1"/>
  <c r="T7" s="1"/>
  <c r="S11" i="20"/>
  <c r="T6"/>
  <c r="T11" s="1"/>
  <c r="T6" i="19"/>
  <c r="T6" i="14"/>
  <c r="T11" s="1"/>
  <c r="T6" i="13"/>
  <c r="T6" i="12"/>
  <c r="T6" i="24" l="1"/>
  <c r="K10" i="11" l="1"/>
  <c r="I10"/>
  <c r="H10"/>
  <c r="E10"/>
  <c r="D10"/>
  <c r="L10" s="1"/>
  <c r="K9"/>
  <c r="I9"/>
  <c r="H9"/>
  <c r="E9"/>
  <c r="D9"/>
  <c r="O9" s="1"/>
  <c r="K8"/>
  <c r="I8"/>
  <c r="H8"/>
  <c r="P8" s="1"/>
  <c r="E8"/>
  <c r="D8"/>
  <c r="O8" s="1"/>
  <c r="K7"/>
  <c r="I7"/>
  <c r="H7"/>
  <c r="P7" s="1"/>
  <c r="E7"/>
  <c r="D7"/>
  <c r="O7" s="1"/>
  <c r="K6"/>
  <c r="I6"/>
  <c r="H6"/>
  <c r="E6"/>
  <c r="D6"/>
  <c r="D13" i="10"/>
  <c r="E13"/>
  <c r="F13"/>
  <c r="G13"/>
  <c r="H13"/>
  <c r="I13"/>
  <c r="J13"/>
  <c r="K13"/>
  <c r="L13"/>
  <c r="M13"/>
  <c r="N13"/>
  <c r="O13"/>
  <c r="P13"/>
  <c r="Q13"/>
  <c r="R13"/>
  <c r="C13"/>
  <c r="H12"/>
  <c r="J12" s="1"/>
  <c r="K12"/>
  <c r="D12"/>
  <c r="L12" s="1"/>
  <c r="I7"/>
  <c r="I8"/>
  <c r="I9"/>
  <c r="I10"/>
  <c r="I11"/>
  <c r="M11" s="1"/>
  <c r="I6"/>
  <c r="H7"/>
  <c r="P7" s="1"/>
  <c r="H8"/>
  <c r="P8" s="1"/>
  <c r="H9"/>
  <c r="P9" s="1"/>
  <c r="H10"/>
  <c r="P10" s="1"/>
  <c r="H11"/>
  <c r="P11" s="1"/>
  <c r="H6"/>
  <c r="P6" s="1"/>
  <c r="D10"/>
  <c r="O10" s="1"/>
  <c r="D11"/>
  <c r="O11" s="1"/>
  <c r="D9"/>
  <c r="O9" s="1"/>
  <c r="E7"/>
  <c r="E8"/>
  <c r="E9"/>
  <c r="E10"/>
  <c r="E11"/>
  <c r="E6"/>
  <c r="D7"/>
  <c r="D8"/>
  <c r="O8" s="1"/>
  <c r="D6"/>
  <c r="O6" s="1"/>
  <c r="Q6" s="1"/>
  <c r="K11"/>
  <c r="K10"/>
  <c r="K9"/>
  <c r="K8"/>
  <c r="K7"/>
  <c r="K6"/>
  <c r="M8" i="11" l="1"/>
  <c r="J8"/>
  <c r="F9"/>
  <c r="J10"/>
  <c r="J7"/>
  <c r="F8"/>
  <c r="N8" s="1"/>
  <c r="R8" s="1"/>
  <c r="M9"/>
  <c r="L9"/>
  <c r="M10"/>
  <c r="J6"/>
  <c r="Q8"/>
  <c r="Q7"/>
  <c r="M6"/>
  <c r="P9"/>
  <c r="L6"/>
  <c r="M7"/>
  <c r="P10"/>
  <c r="F6"/>
  <c r="O6"/>
  <c r="L7"/>
  <c r="J9"/>
  <c r="F10"/>
  <c r="N10" s="1"/>
  <c r="R10" s="1"/>
  <c r="O10"/>
  <c r="P6"/>
  <c r="F7"/>
  <c r="L8"/>
  <c r="L7" i="10"/>
  <c r="M9"/>
  <c r="M8"/>
  <c r="F12"/>
  <c r="N12" s="1"/>
  <c r="M7"/>
  <c r="Q11"/>
  <c r="J7"/>
  <c r="J11"/>
  <c r="Q10"/>
  <c r="Q8"/>
  <c r="Q9"/>
  <c r="F6"/>
  <c r="J8"/>
  <c r="J9"/>
  <c r="O7"/>
  <c r="Q7" s="1"/>
  <c r="F9"/>
  <c r="J10"/>
  <c r="M10"/>
  <c r="J6"/>
  <c r="L8"/>
  <c r="M6"/>
  <c r="F7"/>
  <c r="N7" s="1"/>
  <c r="F11"/>
  <c r="N11" s="1"/>
  <c r="F10"/>
  <c r="L6"/>
  <c r="S7"/>
  <c r="L9"/>
  <c r="L10"/>
  <c r="L11"/>
  <c r="F8"/>
  <c r="N7" i="11" l="1"/>
  <c r="R7" s="1"/>
  <c r="Q6"/>
  <c r="N9"/>
  <c r="N6"/>
  <c r="R6" s="1"/>
  <c r="S11" i="10"/>
  <c r="T11" s="1"/>
  <c r="N6"/>
  <c r="T7"/>
  <c r="N9"/>
  <c r="S9" s="1"/>
  <c r="T9" s="1"/>
  <c r="N10"/>
  <c r="S10" s="1"/>
  <c r="T10" s="1"/>
  <c r="N8"/>
  <c r="S8"/>
  <c r="R9" i="11" l="1"/>
  <c r="S6"/>
  <c r="T8" i="10"/>
  <c r="S6"/>
  <c r="S13" s="1"/>
  <c r="T6" i="11" l="1"/>
  <c r="T6" i="10"/>
  <c r="T13" s="1"/>
</calcChain>
</file>

<file path=xl/sharedStrings.xml><?xml version="1.0" encoding="utf-8"?>
<sst xmlns="http://schemas.openxmlformats.org/spreadsheetml/2006/main" count="460" uniqueCount="80">
  <si>
    <t>S.No.</t>
  </si>
  <si>
    <t>Month</t>
  </si>
  <si>
    <t>Pay to be Due</t>
  </si>
  <si>
    <t>Pay Already Drawn</t>
  </si>
  <si>
    <t>Pay Difference Due</t>
  </si>
  <si>
    <t>CPF</t>
  </si>
  <si>
    <t>DA</t>
  </si>
  <si>
    <t>HRA</t>
  </si>
  <si>
    <t>TOTAL</t>
  </si>
  <si>
    <t xml:space="preserve">PAY  </t>
  </si>
  <si>
    <t>Dedu. To be due</t>
  </si>
  <si>
    <t>dedu.Already Ded.</t>
  </si>
  <si>
    <t>Difference Due</t>
  </si>
  <si>
    <r>
      <t xml:space="preserve">izekf.kr fd;k tkrk gSa fd </t>
    </r>
    <r>
      <rPr>
        <sz val="12"/>
        <rFont val="Arial"/>
        <family val="2"/>
      </rPr>
      <t>G.F.&amp;R.-186</t>
    </r>
    <r>
      <rPr>
        <sz val="16"/>
        <rFont val="DevLys 010"/>
      </rPr>
      <t xml:space="preserve"> ds rgr dk;kZy; izfr;ksa esa vko';d bUnzkt dj fy;k x;k gSA </t>
    </r>
  </si>
  <si>
    <t>Incashment Date Tv./Date</t>
  </si>
  <si>
    <t>Paid Bill   No./Date</t>
  </si>
  <si>
    <t>Total Deduction</t>
  </si>
  <si>
    <t>Net Payable Amount</t>
  </si>
  <si>
    <t>dk;kZy;%&amp; iz/kkukpk;Z]jktdh; mPp ek/;fed fo|ky;]pkMh pkSrhuk ¼tks/kiqj½</t>
  </si>
  <si>
    <t>INCOME-TAXE</t>
  </si>
  <si>
    <t>SURRENDER</t>
  </si>
  <si>
    <t>osru ,fj;j vUrj rkfydk   vof/k%&amp;01-10-17ls 31-03-18 rd</t>
  </si>
  <si>
    <r>
      <t xml:space="preserve"> Name- </t>
    </r>
    <r>
      <rPr>
        <b/>
        <sz val="16"/>
        <rFont val="Kruti Dev 010"/>
      </rPr>
      <t xml:space="preserve"> enu yky fiykfu;k]iz/kkukpk;Z                                                                                    ewy osru 67300]ysoy&amp;16                                                                                                   </t>
    </r>
  </si>
  <si>
    <t xml:space="preserve">PAY </t>
  </si>
  <si>
    <r>
      <t xml:space="preserve"> Name- </t>
    </r>
    <r>
      <rPr>
        <b/>
        <sz val="16"/>
        <rFont val="Kruti Dev 010"/>
      </rPr>
      <t xml:space="preserve"> jkeukjk;.k]izcks/kd                                                                                  ewy osru 41300]ysoy&amp;11                                                                                                   </t>
    </r>
  </si>
  <si>
    <r>
      <t xml:space="preserve"> Name- </t>
    </r>
    <r>
      <rPr>
        <b/>
        <sz val="16"/>
        <rFont val="Kruti Dev 010"/>
      </rPr>
      <t xml:space="preserve"> deyk fc'uksbZ] izcks/kd                                                                                  ewy osru 41300]ysoy&amp;11                                                                                                   </t>
    </r>
  </si>
  <si>
    <r>
      <t xml:space="preserve"> Name- </t>
    </r>
    <r>
      <rPr>
        <b/>
        <sz val="16"/>
        <rFont val="Kruti Dev 010"/>
      </rPr>
      <t xml:space="preserve"> t;izdk'k ]v/;kid                                                                                 ewy osru 36900]ysoy&amp;10                                                                                                   </t>
    </r>
  </si>
  <si>
    <r>
      <t xml:space="preserve"> Name- </t>
    </r>
    <r>
      <rPr>
        <b/>
        <sz val="16"/>
        <rFont val="Kruti Dev 010"/>
      </rPr>
      <t xml:space="preserve"> gM+ekukjke fc'uksbZ] izcks/kd                                                                                  ewy osru 42300]ysoy&amp;11                                                                                                   </t>
    </r>
  </si>
  <si>
    <r>
      <t xml:space="preserve"> Name- </t>
    </r>
    <r>
      <rPr>
        <b/>
        <sz val="16"/>
        <rFont val="Kruti Dev 010"/>
      </rPr>
      <t xml:space="preserve"> dkywjke ]v/;kid                                                                                 ewy osru 42500]ysoy&amp;11                                                                                                   </t>
    </r>
  </si>
  <si>
    <r>
      <t xml:space="preserve"> Name- </t>
    </r>
    <r>
      <rPr>
        <b/>
        <sz val="16"/>
        <rFont val="Kruti Dev 010"/>
      </rPr>
      <t xml:space="preserve"> Hkaoj yky ehuk ]v/;kid                                                                                 ewy osru 36900]ysoy&amp;10                                                                                                   </t>
    </r>
  </si>
  <si>
    <r>
      <t xml:space="preserve"> Name- </t>
    </r>
    <r>
      <rPr>
        <b/>
        <sz val="16"/>
        <rFont val="Kruti Dev 010"/>
      </rPr>
      <t xml:space="preserve"> fot; dqekj oekZ ]v/;kid                                                                                 ewy osru 36900]ysoy&amp;10                                                                                                   </t>
    </r>
  </si>
  <si>
    <t>INCOME-TAX</t>
  </si>
  <si>
    <t>52/26-10-17</t>
  </si>
  <si>
    <t>41848/01-11-17</t>
  </si>
  <si>
    <t>57/28-11-17</t>
  </si>
  <si>
    <t>48688/01-12-17</t>
  </si>
  <si>
    <t>60/23-12-17</t>
  </si>
  <si>
    <t>53619/02-01-18</t>
  </si>
  <si>
    <t>66/29-01-18</t>
  </si>
  <si>
    <t>59803/01-02-18</t>
  </si>
  <si>
    <t>73/27-02-18</t>
  </si>
  <si>
    <t>68002/05-03-18</t>
  </si>
  <si>
    <t>01/06-04-18</t>
  </si>
  <si>
    <t>263/02-11-17</t>
  </si>
  <si>
    <t>395/08-01-18</t>
  </si>
  <si>
    <t>404/11-01-18</t>
  </si>
  <si>
    <t>48//14-02-18</t>
  </si>
  <si>
    <t>43793/8-11-17</t>
  </si>
  <si>
    <t>56334/11-1-18</t>
  </si>
  <si>
    <t>56965/16-1-18</t>
  </si>
  <si>
    <t>64013/20-2-18</t>
  </si>
  <si>
    <r>
      <t xml:space="preserve"> Name- </t>
    </r>
    <r>
      <rPr>
        <b/>
        <sz val="16"/>
        <rFont val="Kruti Dev 010"/>
      </rPr>
      <t xml:space="preserve"> eukstdqekj ]v/;kid                                                                                 ewy osru 36900]ysoy&amp;10                                                                                                   </t>
    </r>
  </si>
  <si>
    <t>osru ,fj;j vUrj rkfydk   vof/k%&amp;01-10-17ls 28-02-18 rd</t>
  </si>
  <si>
    <r>
      <t xml:space="preserve"> Name- </t>
    </r>
    <r>
      <rPr>
        <b/>
        <sz val="16"/>
        <rFont val="Kruti Dev 010"/>
      </rPr>
      <t xml:space="preserve"> jksfgrdqekj ]v/;kid                                                                                 ewy osru 36900]ysoy&amp;10                                                                                                   </t>
    </r>
  </si>
  <si>
    <r>
      <t xml:space="preserve"> Name- </t>
    </r>
    <r>
      <rPr>
        <b/>
        <sz val="16"/>
        <rFont val="Kruti Dev 010"/>
      </rPr>
      <t xml:space="preserve"> vjfoUndqekj fc'uksbZ]v/;kid                                                                                 ewy osru 42500]ysoy&amp;11                                                                                                   </t>
    </r>
  </si>
  <si>
    <t>osru ,fj;j vUrj rkfydk   vof/k%&amp;01-10-17ls 31-01-18 rd</t>
  </si>
  <si>
    <t>162/29-10-17</t>
  </si>
  <si>
    <t>42359/1-11-17</t>
  </si>
  <si>
    <t>186/29-11-17</t>
  </si>
  <si>
    <t>47646/1-12-17</t>
  </si>
  <si>
    <t>227/7-1-18</t>
  </si>
  <si>
    <t>56103/9-1-18</t>
  </si>
  <si>
    <t>70/7-2-18</t>
  </si>
  <si>
    <t>64949/22-2-18</t>
  </si>
  <si>
    <t>80/7-3-18</t>
  </si>
  <si>
    <t>72494/17-3-18</t>
  </si>
  <si>
    <t>79/7-3-18</t>
  </si>
  <si>
    <t>76031/27-3-18</t>
  </si>
  <si>
    <t>149/29-10-17</t>
  </si>
  <si>
    <t>188/29-11-17</t>
  </si>
  <si>
    <t>229/07-01-18</t>
  </si>
  <si>
    <t>42360/01-11-17</t>
  </si>
  <si>
    <t>47648/01-12-18</t>
  </si>
  <si>
    <t>56110/9-1-18</t>
  </si>
  <si>
    <t>64984/22-2-18</t>
  </si>
  <si>
    <t>72/10-2-18</t>
  </si>
  <si>
    <t>78/7-3-18</t>
  </si>
  <si>
    <t>71114/15-3-18</t>
  </si>
  <si>
    <t>9/6-4-18</t>
  </si>
  <si>
    <t>1462/12-4-18</t>
  </si>
</sst>
</file>

<file path=xl/styles.xml><?xml version="1.0" encoding="utf-8"?>
<styleSheet xmlns="http://schemas.openxmlformats.org/spreadsheetml/2006/main">
  <numFmts count="1">
    <numFmt numFmtId="164" formatCode="[$-409]mmm\-yy;@"/>
  </numFmts>
  <fonts count="12"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6"/>
      <name val="DevLys 010"/>
    </font>
    <font>
      <sz val="12"/>
      <name val="Arial"/>
      <family val="2"/>
    </font>
    <font>
      <b/>
      <sz val="22"/>
      <name val="Kruti Dev 010"/>
    </font>
    <font>
      <b/>
      <sz val="18"/>
      <name val="Kruti Dev 01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6"/>
      <name val="Kruti Dev 01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vertical="center"/>
    </xf>
    <xf numFmtId="1" fontId="9" fillId="0" borderId="1" xfId="0" applyNumberFormat="1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textRotation="90" wrapText="1"/>
    </xf>
    <xf numFmtId="0" fontId="7" fillId="2" borderId="3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topLeftCell="A3" zoomScale="90" zoomScaleNormal="90" workbookViewId="0">
      <selection sqref="A1:V15"/>
    </sheetView>
  </sheetViews>
  <sheetFormatPr defaultRowHeight="15"/>
  <cols>
    <col min="1" max="22" width="10.140625" customWidth="1"/>
  </cols>
  <sheetData>
    <row r="1" spans="1:22" ht="27.75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ht="23.25">
      <c r="A2" s="26" t="s">
        <v>21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ht="30.75" customHeight="1">
      <c r="A3" s="27" t="s">
        <v>22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2" ht="15" customHeight="1">
      <c r="A4" s="23" t="s">
        <v>0</v>
      </c>
      <c r="B4" s="23" t="s">
        <v>1</v>
      </c>
      <c r="C4" s="28" t="s">
        <v>2</v>
      </c>
      <c r="D4" s="28"/>
      <c r="E4" s="28"/>
      <c r="F4" s="28"/>
      <c r="G4" s="28" t="s">
        <v>3</v>
      </c>
      <c r="H4" s="28"/>
      <c r="I4" s="28"/>
      <c r="J4" s="28"/>
      <c r="K4" s="28" t="s">
        <v>4</v>
      </c>
      <c r="L4" s="28"/>
      <c r="M4" s="28"/>
      <c r="N4" s="28"/>
      <c r="O4" s="28" t="s">
        <v>5</v>
      </c>
      <c r="P4" s="28"/>
      <c r="Q4" s="28"/>
      <c r="R4" s="8"/>
      <c r="S4" s="23" t="s">
        <v>16</v>
      </c>
      <c r="T4" s="23" t="s">
        <v>17</v>
      </c>
      <c r="U4" s="23" t="s">
        <v>15</v>
      </c>
      <c r="V4" s="23" t="s">
        <v>14</v>
      </c>
    </row>
    <row r="5" spans="1:22" ht="87.75" customHeight="1">
      <c r="A5" s="23"/>
      <c r="B5" s="23"/>
      <c r="C5" s="9" t="s">
        <v>23</v>
      </c>
      <c r="D5" s="7" t="s">
        <v>6</v>
      </c>
      <c r="E5" s="7" t="s">
        <v>7</v>
      </c>
      <c r="F5" s="7" t="s">
        <v>8</v>
      </c>
      <c r="G5" s="9" t="s">
        <v>23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6</v>
      </c>
      <c r="M5" s="7" t="s">
        <v>7</v>
      </c>
      <c r="N5" s="7" t="s">
        <v>8</v>
      </c>
      <c r="O5" s="7" t="s">
        <v>10</v>
      </c>
      <c r="P5" s="7" t="s">
        <v>11</v>
      </c>
      <c r="Q5" s="7" t="s">
        <v>12</v>
      </c>
      <c r="R5" s="7" t="s">
        <v>19</v>
      </c>
      <c r="S5" s="23"/>
      <c r="T5" s="23"/>
      <c r="U5" s="23"/>
      <c r="V5" s="23"/>
    </row>
    <row r="6" spans="1:22" ht="41.25" customHeight="1">
      <c r="A6" s="1">
        <v>1</v>
      </c>
      <c r="B6" s="2">
        <v>43009</v>
      </c>
      <c r="C6" s="3">
        <v>67300</v>
      </c>
      <c r="D6" s="3">
        <f>5*C6/100</f>
        <v>3365</v>
      </c>
      <c r="E6" s="3">
        <f>C6*8/100</f>
        <v>5384</v>
      </c>
      <c r="F6" s="3">
        <f t="shared" ref="F6:F12" si="0">C6+D6+E6</f>
        <v>76049</v>
      </c>
      <c r="G6" s="4">
        <v>24150</v>
      </c>
      <c r="H6" s="3">
        <f>G6*139/100</f>
        <v>33568.5</v>
      </c>
      <c r="I6" s="3">
        <f>G6*10/100</f>
        <v>2415</v>
      </c>
      <c r="J6" s="3">
        <f t="shared" ref="J6:J12" si="1">G6+H6+I6</f>
        <v>60133.5</v>
      </c>
      <c r="K6" s="3">
        <f t="shared" ref="K6:N12" si="2">C6-G6</f>
        <v>43150</v>
      </c>
      <c r="L6" s="3">
        <f t="shared" si="2"/>
        <v>-30203.5</v>
      </c>
      <c r="M6" s="3">
        <f t="shared" si="2"/>
        <v>2969</v>
      </c>
      <c r="N6" s="3">
        <f>F6-J6</f>
        <v>15915.5</v>
      </c>
      <c r="O6" s="3">
        <f>(C6+D6)*10/100</f>
        <v>7066.5</v>
      </c>
      <c r="P6" s="3">
        <f>(G6+H6)*10/100</f>
        <v>5771.85</v>
      </c>
      <c r="Q6" s="3">
        <f>O6-P6</f>
        <v>1294.6499999999996</v>
      </c>
      <c r="R6" s="3">
        <f>N6*10/100</f>
        <v>1591.55</v>
      </c>
      <c r="S6" s="3">
        <f t="shared" ref="S6:S11" si="3">Q6+R6</f>
        <v>2886.2</v>
      </c>
      <c r="T6" s="3">
        <f t="shared" ref="T6:T11" si="4">N6-S6</f>
        <v>13029.3</v>
      </c>
      <c r="U6" s="5"/>
      <c r="V6" s="6"/>
    </row>
    <row r="7" spans="1:22" ht="41.25" customHeight="1">
      <c r="A7" s="1">
        <v>2</v>
      </c>
      <c r="B7" s="2">
        <v>43040</v>
      </c>
      <c r="C7" s="3">
        <v>67300</v>
      </c>
      <c r="D7" s="3">
        <f t="shared" ref="D7:D8" si="5">5*C7/100</f>
        <v>3365</v>
      </c>
      <c r="E7" s="3">
        <f t="shared" ref="E7:E11" si="6">C7*8/100</f>
        <v>5384</v>
      </c>
      <c r="F7" s="3">
        <f t="shared" si="0"/>
        <v>76049</v>
      </c>
      <c r="G7" s="4">
        <v>24150</v>
      </c>
      <c r="H7" s="3">
        <f>G7*139/100</f>
        <v>33568.5</v>
      </c>
      <c r="I7" s="3">
        <f t="shared" ref="I7:I11" si="7">G7*10/100</f>
        <v>2415</v>
      </c>
      <c r="J7" s="3">
        <f t="shared" si="1"/>
        <v>60133.5</v>
      </c>
      <c r="K7" s="3">
        <f t="shared" si="2"/>
        <v>43150</v>
      </c>
      <c r="L7" s="3">
        <f t="shared" si="2"/>
        <v>-30203.5</v>
      </c>
      <c r="M7" s="3">
        <f t="shared" si="2"/>
        <v>2969</v>
      </c>
      <c r="N7" s="3">
        <f t="shared" si="2"/>
        <v>15915.5</v>
      </c>
      <c r="O7" s="3">
        <f t="shared" ref="O7:O11" si="8">(C7+D7)*10/100</f>
        <v>7066.5</v>
      </c>
      <c r="P7" s="3">
        <f t="shared" ref="P7:P11" si="9">(G7+H7)*10/100</f>
        <v>5771.85</v>
      </c>
      <c r="Q7" s="3">
        <f t="shared" ref="Q7:Q11" si="10">O7-P7</f>
        <v>1294.6499999999996</v>
      </c>
      <c r="R7" s="3">
        <f t="shared" ref="R7:R11" si="11">N7*10/100</f>
        <v>1591.55</v>
      </c>
      <c r="S7" s="3">
        <f t="shared" si="3"/>
        <v>2886.2</v>
      </c>
      <c r="T7" s="3">
        <f t="shared" si="4"/>
        <v>13029.3</v>
      </c>
      <c r="U7" s="5"/>
      <c r="V7" s="6"/>
    </row>
    <row r="8" spans="1:22" ht="41.25" customHeight="1">
      <c r="A8" s="1">
        <v>3</v>
      </c>
      <c r="B8" s="2">
        <v>43070</v>
      </c>
      <c r="C8" s="3">
        <v>67300</v>
      </c>
      <c r="D8" s="3">
        <f t="shared" si="5"/>
        <v>3365</v>
      </c>
      <c r="E8" s="3">
        <f t="shared" si="6"/>
        <v>5384</v>
      </c>
      <c r="F8" s="3">
        <f t="shared" si="0"/>
        <v>76049</v>
      </c>
      <c r="G8" s="4">
        <v>24150</v>
      </c>
      <c r="H8" s="3">
        <f t="shared" ref="H8:H12" si="12">G8*139/100</f>
        <v>33568.5</v>
      </c>
      <c r="I8" s="3">
        <f t="shared" si="7"/>
        <v>2415</v>
      </c>
      <c r="J8" s="3">
        <f t="shared" si="1"/>
        <v>60133.5</v>
      </c>
      <c r="K8" s="3">
        <f t="shared" si="2"/>
        <v>43150</v>
      </c>
      <c r="L8" s="3">
        <f t="shared" si="2"/>
        <v>-30203.5</v>
      </c>
      <c r="M8" s="3">
        <f t="shared" si="2"/>
        <v>2969</v>
      </c>
      <c r="N8" s="3">
        <f t="shared" si="2"/>
        <v>15915.5</v>
      </c>
      <c r="O8" s="3">
        <f t="shared" si="8"/>
        <v>7066.5</v>
      </c>
      <c r="P8" s="3">
        <f t="shared" si="9"/>
        <v>5771.85</v>
      </c>
      <c r="Q8" s="3">
        <f t="shared" si="10"/>
        <v>1294.6499999999996</v>
      </c>
      <c r="R8" s="3">
        <f t="shared" si="11"/>
        <v>1591.55</v>
      </c>
      <c r="S8" s="3">
        <f t="shared" si="3"/>
        <v>2886.2</v>
      </c>
      <c r="T8" s="3">
        <f t="shared" si="4"/>
        <v>13029.3</v>
      </c>
      <c r="U8" s="5"/>
      <c r="V8" s="6"/>
    </row>
    <row r="9" spans="1:22" ht="34.5" customHeight="1">
      <c r="A9" s="1">
        <v>4</v>
      </c>
      <c r="B9" s="2">
        <v>43101</v>
      </c>
      <c r="C9" s="3">
        <v>67300</v>
      </c>
      <c r="D9" s="3">
        <f>C9*7/100</f>
        <v>4711</v>
      </c>
      <c r="E9" s="3">
        <f t="shared" si="6"/>
        <v>5384</v>
      </c>
      <c r="F9" s="3">
        <f t="shared" si="0"/>
        <v>77395</v>
      </c>
      <c r="G9" s="4">
        <v>24150</v>
      </c>
      <c r="H9" s="3">
        <f t="shared" si="12"/>
        <v>33568.5</v>
      </c>
      <c r="I9" s="3">
        <f t="shared" si="7"/>
        <v>2415</v>
      </c>
      <c r="J9" s="3">
        <f t="shared" si="1"/>
        <v>60133.5</v>
      </c>
      <c r="K9" s="3">
        <f t="shared" si="2"/>
        <v>43150</v>
      </c>
      <c r="L9" s="3">
        <f t="shared" si="2"/>
        <v>-28857.5</v>
      </c>
      <c r="M9" s="3">
        <f t="shared" si="2"/>
        <v>2969</v>
      </c>
      <c r="N9" s="3">
        <f t="shared" si="2"/>
        <v>17261.5</v>
      </c>
      <c r="O9" s="3">
        <f t="shared" si="8"/>
        <v>7201.1</v>
      </c>
      <c r="P9" s="3">
        <f t="shared" si="9"/>
        <v>5771.85</v>
      </c>
      <c r="Q9" s="3">
        <f t="shared" si="10"/>
        <v>1429.25</v>
      </c>
      <c r="R9" s="3">
        <f t="shared" si="11"/>
        <v>1726.15</v>
      </c>
      <c r="S9" s="3">
        <f t="shared" si="3"/>
        <v>3155.4</v>
      </c>
      <c r="T9" s="3">
        <f t="shared" si="4"/>
        <v>14106.1</v>
      </c>
      <c r="U9" s="5"/>
      <c r="V9" s="6"/>
    </row>
    <row r="10" spans="1:22" ht="31.5" customHeight="1">
      <c r="A10" s="1">
        <v>5</v>
      </c>
      <c r="B10" s="2">
        <v>43132</v>
      </c>
      <c r="C10" s="3">
        <v>67300</v>
      </c>
      <c r="D10" s="3">
        <f t="shared" ref="D10:D12" si="13">C10*7/100</f>
        <v>4711</v>
      </c>
      <c r="E10" s="3">
        <f t="shared" si="6"/>
        <v>5384</v>
      </c>
      <c r="F10" s="3">
        <f t="shared" si="0"/>
        <v>77395</v>
      </c>
      <c r="G10" s="4">
        <v>24150</v>
      </c>
      <c r="H10" s="3">
        <f t="shared" si="12"/>
        <v>33568.5</v>
      </c>
      <c r="I10" s="3">
        <f t="shared" si="7"/>
        <v>2415</v>
      </c>
      <c r="J10" s="3">
        <f t="shared" si="1"/>
        <v>60133.5</v>
      </c>
      <c r="K10" s="3">
        <f t="shared" si="2"/>
        <v>43150</v>
      </c>
      <c r="L10" s="3">
        <f t="shared" si="2"/>
        <v>-28857.5</v>
      </c>
      <c r="M10" s="3">
        <f t="shared" si="2"/>
        <v>2969</v>
      </c>
      <c r="N10" s="3">
        <f t="shared" si="2"/>
        <v>17261.5</v>
      </c>
      <c r="O10" s="3">
        <f t="shared" si="8"/>
        <v>7201.1</v>
      </c>
      <c r="P10" s="3">
        <f t="shared" si="9"/>
        <v>5771.85</v>
      </c>
      <c r="Q10" s="3">
        <f t="shared" si="10"/>
        <v>1429.25</v>
      </c>
      <c r="R10" s="3">
        <f t="shared" si="11"/>
        <v>1726.15</v>
      </c>
      <c r="S10" s="3">
        <f t="shared" si="3"/>
        <v>3155.4</v>
      </c>
      <c r="T10" s="3">
        <f t="shared" si="4"/>
        <v>14106.1</v>
      </c>
      <c r="U10" s="5"/>
      <c r="V10" s="6"/>
    </row>
    <row r="11" spans="1:22" ht="36.75" customHeight="1">
      <c r="A11" s="1">
        <v>6</v>
      </c>
      <c r="B11" s="2">
        <v>43160</v>
      </c>
      <c r="C11" s="3">
        <v>67300</v>
      </c>
      <c r="D11" s="3">
        <f t="shared" si="13"/>
        <v>4711</v>
      </c>
      <c r="E11" s="3">
        <f t="shared" si="6"/>
        <v>5384</v>
      </c>
      <c r="F11" s="3">
        <f t="shared" si="0"/>
        <v>77395</v>
      </c>
      <c r="G11" s="4">
        <v>24150</v>
      </c>
      <c r="H11" s="3">
        <f t="shared" si="12"/>
        <v>33568.5</v>
      </c>
      <c r="I11" s="3">
        <f t="shared" si="7"/>
        <v>2415</v>
      </c>
      <c r="J11" s="3">
        <f t="shared" si="1"/>
        <v>60133.5</v>
      </c>
      <c r="K11" s="3">
        <f t="shared" si="2"/>
        <v>43150</v>
      </c>
      <c r="L11" s="3">
        <f t="shared" si="2"/>
        <v>-28857.5</v>
      </c>
      <c r="M11" s="3">
        <f t="shared" si="2"/>
        <v>2969</v>
      </c>
      <c r="N11" s="3">
        <f t="shared" si="2"/>
        <v>17261.5</v>
      </c>
      <c r="O11" s="3">
        <f t="shared" si="8"/>
        <v>7201.1</v>
      </c>
      <c r="P11" s="3">
        <f t="shared" si="9"/>
        <v>5771.85</v>
      </c>
      <c r="Q11" s="3">
        <f t="shared" si="10"/>
        <v>1429.25</v>
      </c>
      <c r="R11" s="3">
        <f t="shared" si="11"/>
        <v>1726.15</v>
      </c>
      <c r="S11" s="3">
        <f t="shared" si="3"/>
        <v>3155.4</v>
      </c>
      <c r="T11" s="3">
        <f t="shared" si="4"/>
        <v>14106.1</v>
      </c>
      <c r="U11" s="5"/>
      <c r="V11" s="6"/>
    </row>
    <row r="12" spans="1:22" ht="36.75" customHeight="1">
      <c r="A12" s="1"/>
      <c r="B12" s="2" t="s">
        <v>20</v>
      </c>
      <c r="C12" s="3">
        <v>33650</v>
      </c>
      <c r="D12" s="3">
        <f t="shared" si="13"/>
        <v>2355.5</v>
      </c>
      <c r="E12" s="3">
        <v>0</v>
      </c>
      <c r="F12" s="3">
        <f t="shared" si="0"/>
        <v>36005.5</v>
      </c>
      <c r="G12" s="4">
        <v>12075</v>
      </c>
      <c r="H12" s="3">
        <f t="shared" si="12"/>
        <v>16784.25</v>
      </c>
      <c r="I12" s="3">
        <v>0</v>
      </c>
      <c r="J12" s="3">
        <f t="shared" si="1"/>
        <v>28859.25</v>
      </c>
      <c r="K12" s="3">
        <f t="shared" si="2"/>
        <v>21575</v>
      </c>
      <c r="L12" s="3">
        <f t="shared" si="2"/>
        <v>-14428.75</v>
      </c>
      <c r="M12" s="3">
        <v>0</v>
      </c>
      <c r="N12" s="3">
        <f t="shared" si="2"/>
        <v>7146.25</v>
      </c>
      <c r="O12" s="3">
        <v>0</v>
      </c>
      <c r="P12" s="3">
        <v>0</v>
      </c>
      <c r="Q12" s="3">
        <v>0</v>
      </c>
      <c r="R12" s="3">
        <f>N12*10/100</f>
        <v>714.625</v>
      </c>
      <c r="S12" s="3">
        <v>0</v>
      </c>
      <c r="T12" s="3">
        <v>0</v>
      </c>
      <c r="U12" s="5"/>
      <c r="V12" s="6"/>
    </row>
    <row r="13" spans="1:22">
      <c r="A13" s="10"/>
      <c r="B13" s="10"/>
      <c r="C13" s="11">
        <f>SUM(C6:C12)</f>
        <v>437450</v>
      </c>
      <c r="D13" s="11">
        <f t="shared" ref="D13:T13" si="14">SUM(D6:D12)</f>
        <v>26583.5</v>
      </c>
      <c r="E13" s="11">
        <f t="shared" si="14"/>
        <v>32304</v>
      </c>
      <c r="F13" s="11">
        <f t="shared" si="14"/>
        <v>496337.5</v>
      </c>
      <c r="G13" s="11">
        <f t="shared" si="14"/>
        <v>156975</v>
      </c>
      <c r="H13" s="11">
        <f t="shared" si="14"/>
        <v>218195.25</v>
      </c>
      <c r="I13" s="11">
        <f t="shared" si="14"/>
        <v>14490</v>
      </c>
      <c r="J13" s="11">
        <f t="shared" si="14"/>
        <v>389660.25</v>
      </c>
      <c r="K13" s="11">
        <f t="shared" si="14"/>
        <v>280475</v>
      </c>
      <c r="L13" s="11">
        <f t="shared" si="14"/>
        <v>-191611.75</v>
      </c>
      <c r="M13" s="11">
        <f t="shared" si="14"/>
        <v>17814</v>
      </c>
      <c r="N13" s="11">
        <f t="shared" si="14"/>
        <v>106677.25</v>
      </c>
      <c r="O13" s="11">
        <f t="shared" si="14"/>
        <v>42802.799999999996</v>
      </c>
      <c r="P13" s="11">
        <f t="shared" si="14"/>
        <v>34631.1</v>
      </c>
      <c r="Q13" s="11">
        <f t="shared" si="14"/>
        <v>8171.6999999999989</v>
      </c>
      <c r="R13" s="11">
        <f t="shared" si="14"/>
        <v>10667.724999999999</v>
      </c>
      <c r="S13" s="11">
        <f t="shared" si="14"/>
        <v>18124.8</v>
      </c>
      <c r="T13" s="11">
        <f t="shared" si="14"/>
        <v>81406.2</v>
      </c>
      <c r="U13" s="10"/>
      <c r="V13" s="10"/>
    </row>
    <row r="14" spans="1:22" ht="20.25">
      <c r="A14" s="24" t="s">
        <v>13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</row>
  </sheetData>
  <mergeCells count="14">
    <mergeCell ref="T4:T5"/>
    <mergeCell ref="U4:U5"/>
    <mergeCell ref="V4:V5"/>
    <mergeCell ref="A14:V14"/>
    <mergeCell ref="A1:V1"/>
    <mergeCell ref="A2:V2"/>
    <mergeCell ref="A3:V3"/>
    <mergeCell ref="A4:A5"/>
    <mergeCell ref="B4:B5"/>
    <mergeCell ref="C4:F4"/>
    <mergeCell ref="G4:J4"/>
    <mergeCell ref="K4:N4"/>
    <mergeCell ref="O4:Q4"/>
    <mergeCell ref="S4:S5"/>
  </mergeCells>
  <pageMargins left="1.4960629921259843" right="0.15748031496062992" top="0.23622047244094491" bottom="0.23622047244094491" header="0" footer="0"/>
  <pageSetup paperSize="9"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1" sqref="P21"/>
    </sheetView>
  </sheetViews>
  <sheetFormatPr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3"/>
  <sheetViews>
    <sheetView topLeftCell="A3" zoomScale="90" zoomScaleNormal="90" workbookViewId="0">
      <selection activeCell="U8" sqref="U8:V10"/>
    </sheetView>
  </sheetViews>
  <sheetFormatPr defaultRowHeight="15"/>
  <cols>
    <col min="1" max="22" width="9.140625" customWidth="1"/>
  </cols>
  <sheetData>
    <row r="1" spans="1:22" ht="27.75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ht="23.25">
      <c r="A2" s="26" t="s">
        <v>21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ht="30.75" customHeight="1">
      <c r="A3" s="27" t="s">
        <v>22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2" ht="15" customHeight="1">
      <c r="A4" s="23" t="s">
        <v>0</v>
      </c>
      <c r="B4" s="23" t="s">
        <v>1</v>
      </c>
      <c r="C4" s="28" t="s">
        <v>2</v>
      </c>
      <c r="D4" s="28"/>
      <c r="E4" s="28"/>
      <c r="F4" s="28"/>
      <c r="G4" s="28" t="s">
        <v>3</v>
      </c>
      <c r="H4" s="28"/>
      <c r="I4" s="28"/>
      <c r="J4" s="28"/>
      <c r="K4" s="28" t="s">
        <v>4</v>
      </c>
      <c r="L4" s="28"/>
      <c r="M4" s="28"/>
      <c r="N4" s="28"/>
      <c r="O4" s="28" t="s">
        <v>5</v>
      </c>
      <c r="P4" s="28"/>
      <c r="Q4" s="28"/>
      <c r="R4" s="29" t="s">
        <v>31</v>
      </c>
      <c r="S4" s="23" t="s">
        <v>16</v>
      </c>
      <c r="T4" s="23" t="s">
        <v>17</v>
      </c>
      <c r="U4" s="23" t="s">
        <v>15</v>
      </c>
      <c r="V4" s="23" t="s">
        <v>14</v>
      </c>
    </row>
    <row r="5" spans="1:22" ht="87.75" customHeight="1">
      <c r="A5" s="23"/>
      <c r="B5" s="23"/>
      <c r="C5" s="15" t="s">
        <v>23</v>
      </c>
      <c r="D5" s="15" t="s">
        <v>6</v>
      </c>
      <c r="E5" s="15" t="s">
        <v>7</v>
      </c>
      <c r="F5" s="15" t="s">
        <v>8</v>
      </c>
      <c r="G5" s="15" t="s">
        <v>23</v>
      </c>
      <c r="H5" s="15" t="s">
        <v>6</v>
      </c>
      <c r="I5" s="15" t="s">
        <v>7</v>
      </c>
      <c r="J5" s="15" t="s">
        <v>8</v>
      </c>
      <c r="K5" s="15" t="s">
        <v>9</v>
      </c>
      <c r="L5" s="15" t="s">
        <v>6</v>
      </c>
      <c r="M5" s="15" t="s">
        <v>7</v>
      </c>
      <c r="N5" s="15" t="s">
        <v>8</v>
      </c>
      <c r="O5" s="15" t="s">
        <v>10</v>
      </c>
      <c r="P5" s="15" t="s">
        <v>11</v>
      </c>
      <c r="Q5" s="15" t="s">
        <v>12</v>
      </c>
      <c r="R5" s="30"/>
      <c r="S5" s="23"/>
      <c r="T5" s="23"/>
      <c r="U5" s="23"/>
      <c r="V5" s="23"/>
    </row>
    <row r="6" spans="1:22" ht="41.25" customHeight="1">
      <c r="A6" s="1">
        <v>1</v>
      </c>
      <c r="B6" s="2">
        <v>43009</v>
      </c>
      <c r="C6" s="3">
        <v>67300</v>
      </c>
      <c r="D6" s="3">
        <f>5*C6/100</f>
        <v>3365</v>
      </c>
      <c r="E6" s="3">
        <f>C6*8/100</f>
        <v>5384</v>
      </c>
      <c r="F6" s="3">
        <f t="shared" ref="F6:F11" si="0">C6+D6+E6</f>
        <v>76049</v>
      </c>
      <c r="G6" s="4">
        <v>24150</v>
      </c>
      <c r="H6" s="3">
        <f>G6*139/100</f>
        <v>33568.5</v>
      </c>
      <c r="I6" s="3">
        <f>G6*10/100</f>
        <v>2415</v>
      </c>
      <c r="J6" s="3">
        <f t="shared" ref="J6:J11" si="1">G6+H6+I6</f>
        <v>60133.5</v>
      </c>
      <c r="K6" s="3">
        <f t="shared" ref="K6:M11" si="2">C6-G6</f>
        <v>43150</v>
      </c>
      <c r="L6" s="3">
        <f t="shared" si="2"/>
        <v>-30203.5</v>
      </c>
      <c r="M6" s="3">
        <f t="shared" si="2"/>
        <v>2969</v>
      </c>
      <c r="N6" s="3">
        <v>15915</v>
      </c>
      <c r="O6" s="3">
        <f>(C6+D6)*10/100</f>
        <v>7066.5</v>
      </c>
      <c r="P6" s="3">
        <f>(G6+H6)*10/100</f>
        <v>5771.85</v>
      </c>
      <c r="Q6" s="3">
        <f>O6-P6</f>
        <v>1294.6499999999996</v>
      </c>
      <c r="R6" s="3">
        <f>N6*10/100</f>
        <v>1591.5</v>
      </c>
      <c r="S6" s="3">
        <v>2887</v>
      </c>
      <c r="T6" s="3">
        <f t="shared" ref="T6:T11" si="3">N6-S6</f>
        <v>13028</v>
      </c>
      <c r="U6" s="20" t="s">
        <v>32</v>
      </c>
      <c r="V6" s="21" t="s">
        <v>33</v>
      </c>
    </row>
    <row r="7" spans="1:22" ht="41.25" customHeight="1">
      <c r="A7" s="1">
        <v>2</v>
      </c>
      <c r="B7" s="2">
        <v>43040</v>
      </c>
      <c r="C7" s="3">
        <v>67300</v>
      </c>
      <c r="D7" s="3">
        <f t="shared" ref="D7:D8" si="4">5*C7/100</f>
        <v>3365</v>
      </c>
      <c r="E7" s="3">
        <f t="shared" ref="E7:E11" si="5">C7*8/100</f>
        <v>5384</v>
      </c>
      <c r="F7" s="3">
        <f t="shared" si="0"/>
        <v>76049</v>
      </c>
      <c r="G7" s="4">
        <v>24150</v>
      </c>
      <c r="H7" s="3">
        <f>G7*139/100</f>
        <v>33568.5</v>
      </c>
      <c r="I7" s="3">
        <f t="shared" ref="I7:I11" si="6">G7*10/100</f>
        <v>2415</v>
      </c>
      <c r="J7" s="3">
        <f t="shared" si="1"/>
        <v>60133.5</v>
      </c>
      <c r="K7" s="3">
        <f t="shared" si="2"/>
        <v>43150</v>
      </c>
      <c r="L7" s="3">
        <f t="shared" si="2"/>
        <v>-30203.5</v>
      </c>
      <c r="M7" s="3">
        <f t="shared" si="2"/>
        <v>2969</v>
      </c>
      <c r="N7" s="3">
        <v>15915</v>
      </c>
      <c r="O7" s="3">
        <f t="shared" ref="O7:O11" si="7">(C7+D7)*10/100</f>
        <v>7066.5</v>
      </c>
      <c r="P7" s="3">
        <f t="shared" ref="P7:P11" si="8">(G7+H7)*10/100</f>
        <v>5771.85</v>
      </c>
      <c r="Q7" s="3">
        <f t="shared" ref="Q7:Q11" si="9">O7-P7</f>
        <v>1294.6499999999996</v>
      </c>
      <c r="R7" s="3">
        <f t="shared" ref="R7:R11" si="10">N7*10/100</f>
        <v>1591.5</v>
      </c>
      <c r="S7" s="3">
        <v>2887</v>
      </c>
      <c r="T7" s="3">
        <f t="shared" si="3"/>
        <v>13028</v>
      </c>
      <c r="U7" s="20" t="s">
        <v>34</v>
      </c>
      <c r="V7" s="21" t="s">
        <v>35</v>
      </c>
    </row>
    <row r="8" spans="1:22" ht="41.25" customHeight="1">
      <c r="A8" s="1">
        <v>3</v>
      </c>
      <c r="B8" s="2">
        <v>43070</v>
      </c>
      <c r="C8" s="3">
        <v>67300</v>
      </c>
      <c r="D8" s="3">
        <f t="shared" si="4"/>
        <v>3365</v>
      </c>
      <c r="E8" s="3">
        <f t="shared" si="5"/>
        <v>5384</v>
      </c>
      <c r="F8" s="3">
        <f t="shared" si="0"/>
        <v>76049</v>
      </c>
      <c r="G8" s="4">
        <v>24150</v>
      </c>
      <c r="H8" s="3">
        <f t="shared" ref="H8:H11" si="11">G8*139/100</f>
        <v>33568.5</v>
      </c>
      <c r="I8" s="3">
        <f t="shared" si="6"/>
        <v>2415</v>
      </c>
      <c r="J8" s="3">
        <f t="shared" si="1"/>
        <v>60133.5</v>
      </c>
      <c r="K8" s="3">
        <f t="shared" si="2"/>
        <v>43150</v>
      </c>
      <c r="L8" s="3">
        <f t="shared" si="2"/>
        <v>-30203.5</v>
      </c>
      <c r="M8" s="3">
        <f t="shared" si="2"/>
        <v>2969</v>
      </c>
      <c r="N8" s="3">
        <v>15915</v>
      </c>
      <c r="O8" s="3">
        <f t="shared" si="7"/>
        <v>7066.5</v>
      </c>
      <c r="P8" s="3">
        <f t="shared" si="8"/>
        <v>5771.85</v>
      </c>
      <c r="Q8" s="3">
        <f t="shared" si="9"/>
        <v>1294.6499999999996</v>
      </c>
      <c r="R8" s="3">
        <f t="shared" si="10"/>
        <v>1591.5</v>
      </c>
      <c r="S8" s="3">
        <v>2887</v>
      </c>
      <c r="T8" s="3">
        <f t="shared" si="3"/>
        <v>13028</v>
      </c>
      <c r="U8" s="20" t="s">
        <v>36</v>
      </c>
      <c r="V8" s="21" t="s">
        <v>37</v>
      </c>
    </row>
    <row r="9" spans="1:22" ht="34.5" customHeight="1">
      <c r="A9" s="1">
        <v>4</v>
      </c>
      <c r="B9" s="2">
        <v>43101</v>
      </c>
      <c r="C9" s="3">
        <v>67300</v>
      </c>
      <c r="D9" s="3">
        <f>C9*7/100</f>
        <v>4711</v>
      </c>
      <c r="E9" s="3">
        <f t="shared" si="5"/>
        <v>5384</v>
      </c>
      <c r="F9" s="3">
        <f t="shared" si="0"/>
        <v>77395</v>
      </c>
      <c r="G9" s="4">
        <v>24150</v>
      </c>
      <c r="H9" s="3">
        <f t="shared" si="11"/>
        <v>33568.5</v>
      </c>
      <c r="I9" s="3">
        <f t="shared" si="6"/>
        <v>2415</v>
      </c>
      <c r="J9" s="3">
        <f t="shared" si="1"/>
        <v>60133.5</v>
      </c>
      <c r="K9" s="3">
        <f t="shared" si="2"/>
        <v>43150</v>
      </c>
      <c r="L9" s="3">
        <f t="shared" si="2"/>
        <v>-28857.5</v>
      </c>
      <c r="M9" s="3">
        <f t="shared" si="2"/>
        <v>2969</v>
      </c>
      <c r="N9" s="3">
        <v>17261</v>
      </c>
      <c r="O9" s="3">
        <f t="shared" si="7"/>
        <v>7201.1</v>
      </c>
      <c r="P9" s="3">
        <f t="shared" si="8"/>
        <v>5771.85</v>
      </c>
      <c r="Q9" s="3">
        <f t="shared" si="9"/>
        <v>1429.25</v>
      </c>
      <c r="R9" s="3">
        <f t="shared" si="10"/>
        <v>1726.1</v>
      </c>
      <c r="S9" s="3">
        <f t="shared" ref="S9:S11" si="12">Q9+R9</f>
        <v>3155.35</v>
      </c>
      <c r="T9" s="3">
        <f t="shared" si="3"/>
        <v>14105.65</v>
      </c>
      <c r="U9" s="20" t="s">
        <v>38</v>
      </c>
      <c r="V9" s="21" t="s">
        <v>39</v>
      </c>
    </row>
    <row r="10" spans="1:22" ht="31.5" customHeight="1">
      <c r="A10" s="1">
        <v>5</v>
      </c>
      <c r="B10" s="2">
        <v>43132</v>
      </c>
      <c r="C10" s="3">
        <v>67300</v>
      </c>
      <c r="D10" s="3">
        <f t="shared" ref="D10:D11" si="13">C10*7/100</f>
        <v>4711</v>
      </c>
      <c r="E10" s="3">
        <f t="shared" si="5"/>
        <v>5384</v>
      </c>
      <c r="F10" s="3">
        <f t="shared" si="0"/>
        <v>77395</v>
      </c>
      <c r="G10" s="4">
        <v>24150</v>
      </c>
      <c r="H10" s="3">
        <f t="shared" si="11"/>
        <v>33568.5</v>
      </c>
      <c r="I10" s="3">
        <f t="shared" si="6"/>
        <v>2415</v>
      </c>
      <c r="J10" s="3">
        <f t="shared" si="1"/>
        <v>60133.5</v>
      </c>
      <c r="K10" s="3">
        <f t="shared" si="2"/>
        <v>43150</v>
      </c>
      <c r="L10" s="3">
        <f t="shared" si="2"/>
        <v>-28857.5</v>
      </c>
      <c r="M10" s="3">
        <f t="shared" si="2"/>
        <v>2969</v>
      </c>
      <c r="N10" s="3">
        <v>17261</v>
      </c>
      <c r="O10" s="3">
        <f t="shared" si="7"/>
        <v>7201.1</v>
      </c>
      <c r="P10" s="3">
        <f t="shared" si="8"/>
        <v>5771.85</v>
      </c>
      <c r="Q10" s="3">
        <f t="shared" si="9"/>
        <v>1429.25</v>
      </c>
      <c r="R10" s="3">
        <f t="shared" si="10"/>
        <v>1726.1</v>
      </c>
      <c r="S10" s="3">
        <f t="shared" si="12"/>
        <v>3155.35</v>
      </c>
      <c r="T10" s="3">
        <f t="shared" si="3"/>
        <v>14105.65</v>
      </c>
      <c r="U10" s="20" t="s">
        <v>40</v>
      </c>
      <c r="V10" s="21" t="s">
        <v>41</v>
      </c>
    </row>
    <row r="11" spans="1:22" ht="36.75" customHeight="1">
      <c r="A11" s="1">
        <v>6</v>
      </c>
      <c r="B11" s="2">
        <v>43160</v>
      </c>
      <c r="C11" s="3">
        <v>67300</v>
      </c>
      <c r="D11" s="3">
        <f t="shared" si="13"/>
        <v>4711</v>
      </c>
      <c r="E11" s="3">
        <f t="shared" si="5"/>
        <v>5384</v>
      </c>
      <c r="F11" s="3">
        <f t="shared" si="0"/>
        <v>77395</v>
      </c>
      <c r="G11" s="4">
        <v>24150</v>
      </c>
      <c r="H11" s="3">
        <f t="shared" si="11"/>
        <v>33568.5</v>
      </c>
      <c r="I11" s="3">
        <f t="shared" si="6"/>
        <v>2415</v>
      </c>
      <c r="J11" s="3">
        <f t="shared" si="1"/>
        <v>60133.5</v>
      </c>
      <c r="K11" s="3">
        <f t="shared" si="2"/>
        <v>43150</v>
      </c>
      <c r="L11" s="3">
        <f t="shared" si="2"/>
        <v>-28857.5</v>
      </c>
      <c r="M11" s="3">
        <f t="shared" si="2"/>
        <v>2969</v>
      </c>
      <c r="N11" s="3">
        <v>17261</v>
      </c>
      <c r="O11" s="3">
        <f t="shared" si="7"/>
        <v>7201.1</v>
      </c>
      <c r="P11" s="3">
        <f t="shared" si="8"/>
        <v>5771.85</v>
      </c>
      <c r="Q11" s="3">
        <f t="shared" si="9"/>
        <v>1429.25</v>
      </c>
      <c r="R11" s="3">
        <f t="shared" si="10"/>
        <v>1726.1</v>
      </c>
      <c r="S11" s="3">
        <f t="shared" si="12"/>
        <v>3155.35</v>
      </c>
      <c r="T11" s="3">
        <f t="shared" si="3"/>
        <v>14105.65</v>
      </c>
      <c r="U11" s="20" t="s">
        <v>42</v>
      </c>
      <c r="V11" s="22">
        <v>43438</v>
      </c>
    </row>
    <row r="12" spans="1:22" s="17" customFormat="1">
      <c r="A12" s="16"/>
      <c r="B12" s="16"/>
      <c r="C12" s="14">
        <f t="shared" ref="C12:Q12" si="14">SUM(C6:C11)</f>
        <v>403800</v>
      </c>
      <c r="D12" s="14">
        <f t="shared" si="14"/>
        <v>24228</v>
      </c>
      <c r="E12" s="14">
        <f t="shared" si="14"/>
        <v>32304</v>
      </c>
      <c r="F12" s="14">
        <f t="shared" si="14"/>
        <v>460332</v>
      </c>
      <c r="G12" s="14">
        <f t="shared" si="14"/>
        <v>144900</v>
      </c>
      <c r="H12" s="14">
        <v>201414</v>
      </c>
      <c r="I12" s="14">
        <f t="shared" si="14"/>
        <v>14490</v>
      </c>
      <c r="J12" s="14">
        <v>360804</v>
      </c>
      <c r="K12" s="14">
        <f t="shared" si="14"/>
        <v>258900</v>
      </c>
      <c r="L12" s="14">
        <f t="shared" si="14"/>
        <v>-177183</v>
      </c>
      <c r="M12" s="14">
        <f t="shared" si="14"/>
        <v>17814</v>
      </c>
      <c r="N12" s="14">
        <f t="shared" si="14"/>
        <v>99528</v>
      </c>
      <c r="O12" s="14">
        <v>42804</v>
      </c>
      <c r="P12" s="14">
        <v>34632</v>
      </c>
      <c r="Q12" s="14">
        <f t="shared" si="14"/>
        <v>8171.6999999999989</v>
      </c>
      <c r="R12" s="14">
        <v>9954</v>
      </c>
      <c r="S12" s="14">
        <v>18126</v>
      </c>
      <c r="T12" s="14">
        <v>81402</v>
      </c>
      <c r="U12" s="16"/>
      <c r="V12" s="16"/>
    </row>
    <row r="13" spans="1:22" ht="20.25">
      <c r="A13" s="24" t="s">
        <v>13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</row>
  </sheetData>
  <mergeCells count="15">
    <mergeCell ref="A13:V13"/>
    <mergeCell ref="R4:R5"/>
    <mergeCell ref="A1:V1"/>
    <mergeCell ref="A2:V2"/>
    <mergeCell ref="A3:V3"/>
    <mergeCell ref="A4:A5"/>
    <mergeCell ref="B4:B5"/>
    <mergeCell ref="C4:F4"/>
    <mergeCell ref="G4:J4"/>
    <mergeCell ref="K4:N4"/>
    <mergeCell ref="O4:Q4"/>
    <mergeCell ref="S4:S5"/>
    <mergeCell ref="T4:T5"/>
    <mergeCell ref="U4:U5"/>
    <mergeCell ref="V4:V5"/>
  </mergeCells>
  <pageMargins left="0.44" right="0.15748031496063" top="0.23622047244094499" bottom="0.23622047244094499" header="0" footer="0"/>
  <pageSetup paperSize="9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2"/>
  <sheetViews>
    <sheetView topLeftCell="E1" zoomScale="90" zoomScaleNormal="90" workbookViewId="0">
      <selection activeCell="Q8" sqref="Q8"/>
    </sheetView>
  </sheetViews>
  <sheetFormatPr defaultRowHeight="15"/>
  <cols>
    <col min="1" max="22" width="10.140625" customWidth="1"/>
  </cols>
  <sheetData>
    <row r="1" spans="1:22" ht="27.75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ht="23.25">
      <c r="A2" s="26" t="s">
        <v>52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ht="30.75" customHeight="1">
      <c r="A3" s="27" t="s">
        <v>53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2" ht="15" customHeight="1">
      <c r="A4" s="23" t="s">
        <v>0</v>
      </c>
      <c r="B4" s="23" t="s">
        <v>1</v>
      </c>
      <c r="C4" s="28" t="s">
        <v>2</v>
      </c>
      <c r="D4" s="28"/>
      <c r="E4" s="28"/>
      <c r="F4" s="28"/>
      <c r="G4" s="28" t="s">
        <v>3</v>
      </c>
      <c r="H4" s="28"/>
      <c r="I4" s="28"/>
      <c r="J4" s="28"/>
      <c r="K4" s="28" t="s">
        <v>4</v>
      </c>
      <c r="L4" s="28"/>
      <c r="M4" s="28"/>
      <c r="N4" s="28"/>
      <c r="O4" s="28" t="s">
        <v>5</v>
      </c>
      <c r="P4" s="28"/>
      <c r="Q4" s="28"/>
      <c r="R4" s="19"/>
      <c r="S4" s="23" t="s">
        <v>16</v>
      </c>
      <c r="T4" s="23" t="s">
        <v>17</v>
      </c>
      <c r="U4" s="23" t="s">
        <v>15</v>
      </c>
      <c r="V4" s="23" t="s">
        <v>14</v>
      </c>
    </row>
    <row r="5" spans="1:22" ht="87.75" customHeight="1">
      <c r="A5" s="23"/>
      <c r="B5" s="23"/>
      <c r="C5" s="18" t="s">
        <v>23</v>
      </c>
      <c r="D5" s="18" t="s">
        <v>6</v>
      </c>
      <c r="E5" s="18" t="s">
        <v>7</v>
      </c>
      <c r="F5" s="18" t="s">
        <v>8</v>
      </c>
      <c r="G5" s="18" t="s">
        <v>23</v>
      </c>
      <c r="H5" s="18" t="s">
        <v>6</v>
      </c>
      <c r="I5" s="18" t="s">
        <v>7</v>
      </c>
      <c r="J5" s="18" t="s">
        <v>8</v>
      </c>
      <c r="K5" s="18" t="s">
        <v>9</v>
      </c>
      <c r="L5" s="18" t="s">
        <v>6</v>
      </c>
      <c r="M5" s="18" t="s">
        <v>7</v>
      </c>
      <c r="N5" s="18" t="s">
        <v>8</v>
      </c>
      <c r="O5" s="18" t="s">
        <v>10</v>
      </c>
      <c r="P5" s="18" t="s">
        <v>11</v>
      </c>
      <c r="Q5" s="18" t="s">
        <v>12</v>
      </c>
      <c r="R5" s="18" t="s">
        <v>19</v>
      </c>
      <c r="S5" s="23"/>
      <c r="T5" s="23"/>
      <c r="U5" s="23"/>
      <c r="V5" s="23"/>
    </row>
    <row r="6" spans="1:22" ht="41.25" customHeight="1">
      <c r="A6" s="1">
        <v>1</v>
      </c>
      <c r="B6" s="2">
        <v>43009</v>
      </c>
      <c r="C6" s="3">
        <v>36900</v>
      </c>
      <c r="D6" s="3">
        <f>5*C6/100</f>
        <v>1845</v>
      </c>
      <c r="E6" s="3">
        <f>C6*8/100</f>
        <v>2952</v>
      </c>
      <c r="F6" s="3">
        <f t="shared" ref="F6:F10" si="0">C6+D6+E6</f>
        <v>41697</v>
      </c>
      <c r="G6" s="4">
        <v>14110</v>
      </c>
      <c r="H6" s="3">
        <f>G6*139/100</f>
        <v>19612.900000000001</v>
      </c>
      <c r="I6" s="3">
        <f>G6*10/100</f>
        <v>1411</v>
      </c>
      <c r="J6" s="3">
        <f t="shared" ref="J6:J10" si="1">G6+H6+I6</f>
        <v>35133.9</v>
      </c>
      <c r="K6" s="3">
        <f t="shared" ref="K6:N10" si="2">C6-G6</f>
        <v>22790</v>
      </c>
      <c r="L6" s="3">
        <f t="shared" si="2"/>
        <v>-17767.900000000001</v>
      </c>
      <c r="M6" s="3">
        <f t="shared" si="2"/>
        <v>1541</v>
      </c>
      <c r="N6" s="3">
        <f>F6-J6</f>
        <v>6563.0999999999985</v>
      </c>
      <c r="O6" s="3">
        <f>(C6+D6)*10/100</f>
        <v>3874.5</v>
      </c>
      <c r="P6" s="3">
        <f>(G6+H6)*10/100</f>
        <v>3372.29</v>
      </c>
      <c r="Q6" s="3">
        <v>503</v>
      </c>
      <c r="R6" s="3">
        <f>N6*10/100</f>
        <v>656.30999999999983</v>
      </c>
      <c r="S6" s="3">
        <v>1159</v>
      </c>
      <c r="T6" s="3">
        <f t="shared" ref="T6:T10" si="3">N6-S6</f>
        <v>5404.0999999999985</v>
      </c>
      <c r="U6" s="5" t="s">
        <v>56</v>
      </c>
      <c r="V6" s="6" t="s">
        <v>57</v>
      </c>
    </row>
    <row r="7" spans="1:22" ht="41.25" customHeight="1">
      <c r="A7" s="1">
        <v>2</v>
      </c>
      <c r="B7" s="2">
        <v>43040</v>
      </c>
      <c r="C7" s="3">
        <v>36900</v>
      </c>
      <c r="D7" s="3">
        <f t="shared" ref="D7:D8" si="4">5*C7/100</f>
        <v>1845</v>
      </c>
      <c r="E7" s="3">
        <f t="shared" ref="E7:E10" si="5">C7*8/100</f>
        <v>2952</v>
      </c>
      <c r="F7" s="3">
        <f t="shared" si="0"/>
        <v>41697</v>
      </c>
      <c r="G7" s="4">
        <v>14110</v>
      </c>
      <c r="H7" s="3">
        <f>G7*139/100</f>
        <v>19612.900000000001</v>
      </c>
      <c r="I7" s="3">
        <f t="shared" ref="I7:I10" si="6">G7*10/100</f>
        <v>1411</v>
      </c>
      <c r="J7" s="3">
        <f t="shared" si="1"/>
        <v>35133.9</v>
      </c>
      <c r="K7" s="3">
        <f t="shared" si="2"/>
        <v>22790</v>
      </c>
      <c r="L7" s="3">
        <f t="shared" si="2"/>
        <v>-17767.900000000001</v>
      </c>
      <c r="M7" s="3">
        <f t="shared" si="2"/>
        <v>1541</v>
      </c>
      <c r="N7" s="3">
        <f t="shared" si="2"/>
        <v>6563.0999999999985</v>
      </c>
      <c r="O7" s="3">
        <f t="shared" ref="O7:O10" si="7">(C7+D7)*10/100</f>
        <v>3874.5</v>
      </c>
      <c r="P7" s="3">
        <f t="shared" ref="P7:P10" si="8">(G7+H7)*10/100</f>
        <v>3372.29</v>
      </c>
      <c r="Q7" s="3">
        <v>503</v>
      </c>
      <c r="R7" s="3">
        <f t="shared" ref="R7:R10" si="9">N7*10/100</f>
        <v>656.30999999999983</v>
      </c>
      <c r="S7" s="3">
        <v>1159</v>
      </c>
      <c r="T7" s="3">
        <f t="shared" si="3"/>
        <v>5404.0999999999985</v>
      </c>
      <c r="U7" s="5" t="s">
        <v>58</v>
      </c>
      <c r="V7" s="6" t="s">
        <v>59</v>
      </c>
    </row>
    <row r="8" spans="1:22" ht="41.25" customHeight="1">
      <c r="A8" s="1">
        <v>3</v>
      </c>
      <c r="B8" s="2">
        <v>43070</v>
      </c>
      <c r="C8" s="3">
        <v>36900</v>
      </c>
      <c r="D8" s="3">
        <f t="shared" si="4"/>
        <v>1845</v>
      </c>
      <c r="E8" s="3">
        <f t="shared" si="5"/>
        <v>2952</v>
      </c>
      <c r="F8" s="3">
        <f t="shared" si="0"/>
        <v>41697</v>
      </c>
      <c r="G8" s="4">
        <v>14110</v>
      </c>
      <c r="H8" s="3">
        <f t="shared" ref="H8:H10" si="10">G8*139/100</f>
        <v>19612.900000000001</v>
      </c>
      <c r="I8" s="3">
        <f t="shared" si="6"/>
        <v>1411</v>
      </c>
      <c r="J8" s="3">
        <f t="shared" si="1"/>
        <v>35133.9</v>
      </c>
      <c r="K8" s="3">
        <f t="shared" si="2"/>
        <v>22790</v>
      </c>
      <c r="L8" s="3">
        <f t="shared" si="2"/>
        <v>-17767.900000000001</v>
      </c>
      <c r="M8" s="3">
        <f t="shared" si="2"/>
        <v>1541</v>
      </c>
      <c r="N8" s="3">
        <f t="shared" si="2"/>
        <v>6563.0999999999985</v>
      </c>
      <c r="O8" s="3">
        <f t="shared" si="7"/>
        <v>3874.5</v>
      </c>
      <c r="P8" s="3">
        <f t="shared" si="8"/>
        <v>3372.29</v>
      </c>
      <c r="Q8" s="3">
        <v>503</v>
      </c>
      <c r="R8" s="3">
        <f t="shared" si="9"/>
        <v>656.30999999999983</v>
      </c>
      <c r="S8" s="3">
        <v>1159</v>
      </c>
      <c r="T8" s="3">
        <f t="shared" si="3"/>
        <v>5404.0999999999985</v>
      </c>
      <c r="U8" s="5" t="s">
        <v>60</v>
      </c>
      <c r="V8" s="6" t="s">
        <v>61</v>
      </c>
    </row>
    <row r="9" spans="1:22" ht="34.5" customHeight="1">
      <c r="A9" s="1">
        <v>4</v>
      </c>
      <c r="B9" s="2">
        <v>43101</v>
      </c>
      <c r="C9" s="3">
        <v>36900</v>
      </c>
      <c r="D9" s="3">
        <f>C9*7/100</f>
        <v>2583</v>
      </c>
      <c r="E9" s="3">
        <f t="shared" si="5"/>
        <v>2952</v>
      </c>
      <c r="F9" s="3">
        <f t="shared" si="0"/>
        <v>42435</v>
      </c>
      <c r="G9" s="4">
        <v>14110</v>
      </c>
      <c r="H9" s="3">
        <f t="shared" si="10"/>
        <v>19612.900000000001</v>
      </c>
      <c r="I9" s="3">
        <f t="shared" si="6"/>
        <v>1411</v>
      </c>
      <c r="J9" s="3">
        <f t="shared" si="1"/>
        <v>35133.9</v>
      </c>
      <c r="K9" s="3">
        <f t="shared" si="2"/>
        <v>22790</v>
      </c>
      <c r="L9" s="3">
        <f t="shared" si="2"/>
        <v>-17029.900000000001</v>
      </c>
      <c r="M9" s="3">
        <f t="shared" si="2"/>
        <v>1541</v>
      </c>
      <c r="N9" s="3">
        <f t="shared" si="2"/>
        <v>7301.0999999999985</v>
      </c>
      <c r="O9" s="3">
        <f t="shared" si="7"/>
        <v>3948.3</v>
      </c>
      <c r="P9" s="3">
        <f t="shared" si="8"/>
        <v>3372.29</v>
      </c>
      <c r="Q9" s="3">
        <f t="shared" ref="Q9:Q10" si="11">O9-P9</f>
        <v>576.01000000000022</v>
      </c>
      <c r="R9" s="3">
        <f t="shared" si="9"/>
        <v>730.1099999999999</v>
      </c>
      <c r="S9" s="3">
        <f t="shared" ref="S9:S10" si="12">Q9+R9</f>
        <v>1306.1200000000001</v>
      </c>
      <c r="T9" s="3">
        <f t="shared" si="3"/>
        <v>5994.9799999999987</v>
      </c>
      <c r="U9" s="5" t="s">
        <v>62</v>
      </c>
      <c r="V9" s="6" t="s">
        <v>63</v>
      </c>
    </row>
    <row r="10" spans="1:22" ht="31.5" customHeight="1">
      <c r="A10" s="1">
        <v>5</v>
      </c>
      <c r="B10" s="2">
        <v>43132</v>
      </c>
      <c r="C10" s="3">
        <v>36900</v>
      </c>
      <c r="D10" s="3">
        <f t="shared" ref="D10" si="13">C10*7/100</f>
        <v>2583</v>
      </c>
      <c r="E10" s="3">
        <f t="shared" si="5"/>
        <v>2952</v>
      </c>
      <c r="F10" s="3">
        <f t="shared" si="0"/>
        <v>42435</v>
      </c>
      <c r="G10" s="4">
        <v>14110</v>
      </c>
      <c r="H10" s="3">
        <f t="shared" si="10"/>
        <v>19612.900000000001</v>
      </c>
      <c r="I10" s="3">
        <f t="shared" si="6"/>
        <v>1411</v>
      </c>
      <c r="J10" s="3">
        <f t="shared" si="1"/>
        <v>35133.9</v>
      </c>
      <c r="K10" s="3">
        <f t="shared" si="2"/>
        <v>22790</v>
      </c>
      <c r="L10" s="3">
        <f t="shared" si="2"/>
        <v>-17029.900000000001</v>
      </c>
      <c r="M10" s="3">
        <f t="shared" si="2"/>
        <v>1541</v>
      </c>
      <c r="N10" s="3">
        <f t="shared" si="2"/>
        <v>7301.0999999999985</v>
      </c>
      <c r="O10" s="3">
        <f t="shared" si="7"/>
        <v>3948.3</v>
      </c>
      <c r="P10" s="3">
        <f t="shared" si="8"/>
        <v>3372.29</v>
      </c>
      <c r="Q10" s="3">
        <f t="shared" si="11"/>
        <v>576.01000000000022</v>
      </c>
      <c r="R10" s="3">
        <f t="shared" si="9"/>
        <v>730.1099999999999</v>
      </c>
      <c r="S10" s="3">
        <f t="shared" si="12"/>
        <v>1306.1200000000001</v>
      </c>
      <c r="T10" s="3">
        <f t="shared" si="3"/>
        <v>5994.9799999999987</v>
      </c>
      <c r="U10" s="5" t="s">
        <v>64</v>
      </c>
      <c r="V10" s="6" t="s">
        <v>65</v>
      </c>
    </row>
    <row r="11" spans="1:22">
      <c r="A11" s="10"/>
      <c r="B11" s="10"/>
      <c r="C11" s="14">
        <f t="shared" ref="C11:T11" si="14">SUM(C6:C10)</f>
        <v>184500</v>
      </c>
      <c r="D11" s="14">
        <f t="shared" si="14"/>
        <v>10701</v>
      </c>
      <c r="E11" s="14">
        <f t="shared" si="14"/>
        <v>14760</v>
      </c>
      <c r="F11" s="14">
        <f t="shared" si="14"/>
        <v>209961</v>
      </c>
      <c r="G11" s="14">
        <f t="shared" si="14"/>
        <v>70550</v>
      </c>
      <c r="H11" s="14">
        <f t="shared" si="14"/>
        <v>98064.5</v>
      </c>
      <c r="I11" s="14">
        <f t="shared" si="14"/>
        <v>7055</v>
      </c>
      <c r="J11" s="14">
        <f t="shared" si="14"/>
        <v>175669.5</v>
      </c>
      <c r="K11" s="14">
        <f t="shared" si="14"/>
        <v>113950</v>
      </c>
      <c r="L11" s="14">
        <f t="shared" si="14"/>
        <v>-87363.5</v>
      </c>
      <c r="M11" s="14">
        <f t="shared" si="14"/>
        <v>7705</v>
      </c>
      <c r="N11" s="14">
        <v>34291</v>
      </c>
      <c r="O11" s="14">
        <f t="shared" si="14"/>
        <v>19520.099999999999</v>
      </c>
      <c r="P11" s="14">
        <f t="shared" si="14"/>
        <v>16861.45</v>
      </c>
      <c r="Q11" s="14">
        <v>2661</v>
      </c>
      <c r="R11" s="14">
        <v>3428</v>
      </c>
      <c r="S11" s="14">
        <f t="shared" si="14"/>
        <v>6089.24</v>
      </c>
      <c r="T11" s="14">
        <f t="shared" si="14"/>
        <v>28202.259999999995</v>
      </c>
      <c r="U11" s="10"/>
      <c r="V11" s="10"/>
    </row>
    <row r="12" spans="1:22" ht="20.25">
      <c r="A12" s="24" t="s">
        <v>13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</row>
  </sheetData>
  <mergeCells count="14">
    <mergeCell ref="T4:T5"/>
    <mergeCell ref="U4:U5"/>
    <mergeCell ref="V4:V5"/>
    <mergeCell ref="A12:V12"/>
    <mergeCell ref="A1:V1"/>
    <mergeCell ref="A2:V2"/>
    <mergeCell ref="A3:V3"/>
    <mergeCell ref="A4:A5"/>
    <mergeCell ref="B4:B5"/>
    <mergeCell ref="C4:F4"/>
    <mergeCell ref="G4:J4"/>
    <mergeCell ref="K4:N4"/>
    <mergeCell ref="O4:Q4"/>
    <mergeCell ref="S4:S5"/>
  </mergeCells>
  <pageMargins left="0.17" right="0.15748031496063" top="0.23622047244094499" bottom="0.23622047244094499" header="0" footer="0"/>
  <pageSetup paperSize="9" scale="6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12"/>
  <sheetViews>
    <sheetView topLeftCell="C1" zoomScale="90" zoomScaleNormal="90" workbookViewId="0">
      <selection activeCell="T13" sqref="T13"/>
    </sheetView>
  </sheetViews>
  <sheetFormatPr defaultRowHeight="15"/>
  <cols>
    <col min="1" max="22" width="10.140625" customWidth="1"/>
  </cols>
  <sheetData>
    <row r="1" spans="1:22" ht="27.75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ht="23.25">
      <c r="A2" s="26" t="s">
        <v>52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ht="30.75" customHeight="1">
      <c r="A3" s="27" t="s">
        <v>54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2" ht="15" customHeight="1">
      <c r="A4" s="23" t="s">
        <v>0</v>
      </c>
      <c r="B4" s="23" t="s">
        <v>1</v>
      </c>
      <c r="C4" s="28" t="s">
        <v>2</v>
      </c>
      <c r="D4" s="28"/>
      <c r="E4" s="28"/>
      <c r="F4" s="28"/>
      <c r="G4" s="28" t="s">
        <v>3</v>
      </c>
      <c r="H4" s="28"/>
      <c r="I4" s="28"/>
      <c r="J4" s="28"/>
      <c r="K4" s="28" t="s">
        <v>4</v>
      </c>
      <c r="L4" s="28"/>
      <c r="M4" s="28"/>
      <c r="N4" s="28"/>
      <c r="O4" s="28" t="s">
        <v>5</v>
      </c>
      <c r="P4" s="28"/>
      <c r="Q4" s="28"/>
      <c r="R4" s="19"/>
      <c r="S4" s="23" t="s">
        <v>16</v>
      </c>
      <c r="T4" s="23" t="s">
        <v>17</v>
      </c>
      <c r="U4" s="23" t="s">
        <v>15</v>
      </c>
      <c r="V4" s="23" t="s">
        <v>14</v>
      </c>
    </row>
    <row r="5" spans="1:22" ht="87.75" customHeight="1">
      <c r="A5" s="23"/>
      <c r="B5" s="23"/>
      <c r="C5" s="18" t="s">
        <v>23</v>
      </c>
      <c r="D5" s="18" t="s">
        <v>6</v>
      </c>
      <c r="E5" s="18" t="s">
        <v>7</v>
      </c>
      <c r="F5" s="18" t="s">
        <v>8</v>
      </c>
      <c r="G5" s="18" t="s">
        <v>23</v>
      </c>
      <c r="H5" s="18" t="s">
        <v>6</v>
      </c>
      <c r="I5" s="18" t="s">
        <v>7</v>
      </c>
      <c r="J5" s="18" t="s">
        <v>8</v>
      </c>
      <c r="K5" s="18" t="s">
        <v>9</v>
      </c>
      <c r="L5" s="18" t="s">
        <v>6</v>
      </c>
      <c r="M5" s="18" t="s">
        <v>7</v>
      </c>
      <c r="N5" s="18" t="s">
        <v>8</v>
      </c>
      <c r="O5" s="18" t="s">
        <v>10</v>
      </c>
      <c r="P5" s="18" t="s">
        <v>11</v>
      </c>
      <c r="Q5" s="18" t="s">
        <v>12</v>
      </c>
      <c r="R5" s="18" t="s">
        <v>19</v>
      </c>
      <c r="S5" s="23"/>
      <c r="T5" s="23"/>
      <c r="U5" s="23"/>
      <c r="V5" s="23"/>
    </row>
    <row r="6" spans="1:22" ht="41.25" customHeight="1">
      <c r="A6" s="1">
        <v>1</v>
      </c>
      <c r="B6" s="2">
        <v>43009</v>
      </c>
      <c r="C6" s="3">
        <v>42500</v>
      </c>
      <c r="D6" s="3">
        <f>5*C6/100</f>
        <v>2125</v>
      </c>
      <c r="E6" s="3">
        <f>C6*8/100</f>
        <v>3400</v>
      </c>
      <c r="F6" s="3">
        <f t="shared" ref="F6:F10" si="0">C6+D6+E6</f>
        <v>48025</v>
      </c>
      <c r="G6" s="4">
        <v>16170</v>
      </c>
      <c r="H6" s="3">
        <f>G6*139/100</f>
        <v>22476.3</v>
      </c>
      <c r="I6" s="3">
        <f>G6*10/100</f>
        <v>1617</v>
      </c>
      <c r="J6" s="3">
        <f t="shared" ref="J6:J10" si="1">G6+H6+I6</f>
        <v>40263.300000000003</v>
      </c>
      <c r="K6" s="3">
        <f t="shared" ref="K6:N10" si="2">C6-G6</f>
        <v>26330</v>
      </c>
      <c r="L6" s="3">
        <f t="shared" si="2"/>
        <v>-20351.3</v>
      </c>
      <c r="M6" s="3">
        <f t="shared" si="2"/>
        <v>1783</v>
      </c>
      <c r="N6" s="3">
        <f>F6-J6</f>
        <v>7761.6999999999971</v>
      </c>
      <c r="O6" s="3">
        <f>(C6+D6)*10/100</f>
        <v>4462.5</v>
      </c>
      <c r="P6" s="3">
        <f>(G6+H6)*10/100</f>
        <v>3864.63</v>
      </c>
      <c r="Q6" s="3">
        <f>O6-P6</f>
        <v>597.86999999999989</v>
      </c>
      <c r="R6" s="3">
        <f>N6*10/100</f>
        <v>776.16999999999973</v>
      </c>
      <c r="S6" s="3">
        <f t="shared" ref="S6:S10" si="3">Q6+R6</f>
        <v>1374.0399999999995</v>
      </c>
      <c r="T6" s="3">
        <f t="shared" ref="T6:T10" si="4">N6-S6</f>
        <v>6387.659999999998</v>
      </c>
      <c r="U6" s="5" t="s">
        <v>68</v>
      </c>
      <c r="V6" s="6" t="s">
        <v>71</v>
      </c>
    </row>
    <row r="7" spans="1:22" ht="41.25" customHeight="1">
      <c r="A7" s="1">
        <v>2</v>
      </c>
      <c r="B7" s="2">
        <v>43040</v>
      </c>
      <c r="C7" s="3">
        <v>42500</v>
      </c>
      <c r="D7" s="3">
        <f t="shared" ref="D7:D8" si="5">5*C7/100</f>
        <v>2125</v>
      </c>
      <c r="E7" s="3">
        <f t="shared" ref="E7:E10" si="6">C7*8/100</f>
        <v>3400</v>
      </c>
      <c r="F7" s="3">
        <f t="shared" si="0"/>
        <v>48025</v>
      </c>
      <c r="G7" s="4">
        <v>16170</v>
      </c>
      <c r="H7" s="3">
        <f>G7*139/100</f>
        <v>22476.3</v>
      </c>
      <c r="I7" s="3">
        <f t="shared" ref="I7:I10" si="7">G7*10/100</f>
        <v>1617</v>
      </c>
      <c r="J7" s="3">
        <f t="shared" si="1"/>
        <v>40263.300000000003</v>
      </c>
      <c r="K7" s="3">
        <f t="shared" si="2"/>
        <v>26330</v>
      </c>
      <c r="L7" s="3">
        <f t="shared" si="2"/>
        <v>-20351.3</v>
      </c>
      <c r="M7" s="3">
        <f t="shared" si="2"/>
        <v>1783</v>
      </c>
      <c r="N7" s="3">
        <f t="shared" si="2"/>
        <v>7761.6999999999971</v>
      </c>
      <c r="O7" s="3">
        <f t="shared" ref="O7:O10" si="8">(C7+D7)*10/100</f>
        <v>4462.5</v>
      </c>
      <c r="P7" s="3">
        <f t="shared" ref="P7:P10" si="9">(G7+H7)*10/100</f>
        <v>3864.63</v>
      </c>
      <c r="Q7" s="3">
        <f t="shared" ref="Q7:Q10" si="10">O7-P7</f>
        <v>597.86999999999989</v>
      </c>
      <c r="R7" s="3">
        <f t="shared" ref="R7:R10" si="11">N7*10/100</f>
        <v>776.16999999999973</v>
      </c>
      <c r="S7" s="3">
        <f t="shared" si="3"/>
        <v>1374.0399999999995</v>
      </c>
      <c r="T7" s="3">
        <f t="shared" si="4"/>
        <v>6387.659999999998</v>
      </c>
      <c r="U7" s="5" t="s">
        <v>69</v>
      </c>
      <c r="V7" s="6" t="s">
        <v>72</v>
      </c>
    </row>
    <row r="8" spans="1:22" ht="41.25" customHeight="1">
      <c r="A8" s="1">
        <v>3</v>
      </c>
      <c r="B8" s="2">
        <v>43070</v>
      </c>
      <c r="C8" s="3">
        <v>42500</v>
      </c>
      <c r="D8" s="3">
        <f t="shared" si="5"/>
        <v>2125</v>
      </c>
      <c r="E8" s="3">
        <f t="shared" si="6"/>
        <v>3400</v>
      </c>
      <c r="F8" s="3">
        <f t="shared" si="0"/>
        <v>48025</v>
      </c>
      <c r="G8" s="4">
        <v>16170</v>
      </c>
      <c r="H8" s="3">
        <f t="shared" ref="H8:H10" si="12">G8*139/100</f>
        <v>22476.3</v>
      </c>
      <c r="I8" s="3">
        <f t="shared" si="7"/>
        <v>1617</v>
      </c>
      <c r="J8" s="3">
        <f t="shared" si="1"/>
        <v>40263.300000000003</v>
      </c>
      <c r="K8" s="3">
        <f t="shared" si="2"/>
        <v>26330</v>
      </c>
      <c r="L8" s="3">
        <f t="shared" si="2"/>
        <v>-20351.3</v>
      </c>
      <c r="M8" s="3">
        <f t="shared" si="2"/>
        <v>1783</v>
      </c>
      <c r="N8" s="3">
        <f t="shared" si="2"/>
        <v>7761.6999999999971</v>
      </c>
      <c r="O8" s="3">
        <f t="shared" si="8"/>
        <v>4462.5</v>
      </c>
      <c r="P8" s="3">
        <f t="shared" si="9"/>
        <v>3864.63</v>
      </c>
      <c r="Q8" s="3">
        <f t="shared" si="10"/>
        <v>597.86999999999989</v>
      </c>
      <c r="R8" s="3">
        <f t="shared" si="11"/>
        <v>776.16999999999973</v>
      </c>
      <c r="S8" s="3">
        <f t="shared" si="3"/>
        <v>1374.0399999999995</v>
      </c>
      <c r="T8" s="3">
        <f t="shared" si="4"/>
        <v>6387.659999999998</v>
      </c>
      <c r="U8" s="5" t="s">
        <v>70</v>
      </c>
      <c r="V8" s="6" t="s">
        <v>73</v>
      </c>
    </row>
    <row r="9" spans="1:22" ht="34.5" customHeight="1">
      <c r="A9" s="1">
        <v>4</v>
      </c>
      <c r="B9" s="2">
        <v>43101</v>
      </c>
      <c r="C9" s="3">
        <v>42500</v>
      </c>
      <c r="D9" s="3">
        <f>C9*7/100</f>
        <v>2975</v>
      </c>
      <c r="E9" s="3">
        <f t="shared" si="6"/>
        <v>3400</v>
      </c>
      <c r="F9" s="3">
        <f t="shared" si="0"/>
        <v>48875</v>
      </c>
      <c r="G9" s="4">
        <v>16170</v>
      </c>
      <c r="H9" s="3">
        <f t="shared" si="12"/>
        <v>22476.3</v>
      </c>
      <c r="I9" s="3">
        <f t="shared" si="7"/>
        <v>1617</v>
      </c>
      <c r="J9" s="3">
        <f t="shared" si="1"/>
        <v>40263.300000000003</v>
      </c>
      <c r="K9" s="3">
        <f t="shared" si="2"/>
        <v>26330</v>
      </c>
      <c r="L9" s="3">
        <f t="shared" si="2"/>
        <v>-19501.3</v>
      </c>
      <c r="M9" s="3">
        <f t="shared" si="2"/>
        <v>1783</v>
      </c>
      <c r="N9" s="3">
        <f t="shared" si="2"/>
        <v>8611.6999999999971</v>
      </c>
      <c r="O9" s="3">
        <f t="shared" si="8"/>
        <v>4547.5</v>
      </c>
      <c r="P9" s="3">
        <f t="shared" si="9"/>
        <v>3864.63</v>
      </c>
      <c r="Q9" s="3">
        <f t="shared" si="10"/>
        <v>682.86999999999989</v>
      </c>
      <c r="R9" s="3">
        <f t="shared" si="11"/>
        <v>861.16999999999973</v>
      </c>
      <c r="S9" s="3">
        <f t="shared" si="3"/>
        <v>1544.0399999999995</v>
      </c>
      <c r="T9" s="3">
        <f t="shared" si="4"/>
        <v>7067.659999999998</v>
      </c>
      <c r="U9" s="5" t="s">
        <v>75</v>
      </c>
      <c r="V9" s="6" t="s">
        <v>74</v>
      </c>
    </row>
    <row r="10" spans="1:22" ht="31.5" customHeight="1">
      <c r="A10" s="1">
        <v>5</v>
      </c>
      <c r="B10" s="2">
        <v>43132</v>
      </c>
      <c r="C10" s="3">
        <v>42500</v>
      </c>
      <c r="D10" s="3">
        <f t="shared" ref="D10" si="13">C10*7/100</f>
        <v>2975</v>
      </c>
      <c r="E10" s="3">
        <f t="shared" si="6"/>
        <v>3400</v>
      </c>
      <c r="F10" s="3">
        <f t="shared" si="0"/>
        <v>48875</v>
      </c>
      <c r="G10" s="4">
        <v>16170</v>
      </c>
      <c r="H10" s="3">
        <f t="shared" si="12"/>
        <v>22476.3</v>
      </c>
      <c r="I10" s="3">
        <f t="shared" si="7"/>
        <v>1617</v>
      </c>
      <c r="J10" s="3">
        <f t="shared" si="1"/>
        <v>40263.300000000003</v>
      </c>
      <c r="K10" s="3">
        <f t="shared" si="2"/>
        <v>26330</v>
      </c>
      <c r="L10" s="3">
        <f t="shared" si="2"/>
        <v>-19501.3</v>
      </c>
      <c r="M10" s="3">
        <f t="shared" si="2"/>
        <v>1783</v>
      </c>
      <c r="N10" s="3">
        <f t="shared" si="2"/>
        <v>8611.6999999999971</v>
      </c>
      <c r="O10" s="3">
        <f t="shared" si="8"/>
        <v>4547.5</v>
      </c>
      <c r="P10" s="3">
        <f t="shared" si="9"/>
        <v>3864.63</v>
      </c>
      <c r="Q10" s="3">
        <f t="shared" si="10"/>
        <v>682.86999999999989</v>
      </c>
      <c r="R10" s="3">
        <f t="shared" si="11"/>
        <v>861.16999999999973</v>
      </c>
      <c r="S10" s="3">
        <f t="shared" si="3"/>
        <v>1544.0399999999995</v>
      </c>
      <c r="T10" s="3">
        <f t="shared" si="4"/>
        <v>7067.659999999998</v>
      </c>
      <c r="U10" s="5" t="s">
        <v>76</v>
      </c>
      <c r="V10" s="6" t="s">
        <v>77</v>
      </c>
    </row>
    <row r="11" spans="1:22">
      <c r="A11" s="10"/>
      <c r="B11" s="10"/>
      <c r="C11" s="14">
        <f t="shared" ref="C11:S11" si="14">SUM(C6:C10)</f>
        <v>212500</v>
      </c>
      <c r="D11" s="14">
        <f t="shared" si="14"/>
        <v>12325</v>
      </c>
      <c r="E11" s="14">
        <f t="shared" si="14"/>
        <v>17000</v>
      </c>
      <c r="F11" s="14">
        <f t="shared" si="14"/>
        <v>241825</v>
      </c>
      <c r="G11" s="14">
        <f t="shared" si="14"/>
        <v>80850</v>
      </c>
      <c r="H11" s="14">
        <v>112380</v>
      </c>
      <c r="I11" s="14">
        <f t="shared" si="14"/>
        <v>8085</v>
      </c>
      <c r="J11" s="14">
        <v>201315</v>
      </c>
      <c r="K11" s="14">
        <f t="shared" si="14"/>
        <v>131650</v>
      </c>
      <c r="L11" s="14">
        <v>-100055</v>
      </c>
      <c r="M11" s="14">
        <f t="shared" si="14"/>
        <v>8915</v>
      </c>
      <c r="N11" s="14">
        <v>40510</v>
      </c>
      <c r="O11" s="14">
        <v>22485</v>
      </c>
      <c r="P11" s="14">
        <v>19325</v>
      </c>
      <c r="Q11" s="14">
        <v>3160</v>
      </c>
      <c r="R11" s="14">
        <v>4050</v>
      </c>
      <c r="S11" s="14">
        <f t="shared" si="14"/>
        <v>7210.1999999999971</v>
      </c>
      <c r="T11" s="14">
        <v>33300</v>
      </c>
      <c r="U11" s="10"/>
      <c r="V11" s="10"/>
    </row>
    <row r="12" spans="1:22" ht="20.25">
      <c r="A12" s="24" t="s">
        <v>13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</row>
  </sheetData>
  <mergeCells count="14">
    <mergeCell ref="T4:T5"/>
    <mergeCell ref="U4:U5"/>
    <mergeCell ref="V4:V5"/>
    <mergeCell ref="A12:V12"/>
    <mergeCell ref="A1:V1"/>
    <mergeCell ref="A2:V2"/>
    <mergeCell ref="A3:V3"/>
    <mergeCell ref="A4:A5"/>
    <mergeCell ref="B4:B5"/>
    <mergeCell ref="C4:F4"/>
    <mergeCell ref="G4:J4"/>
    <mergeCell ref="K4:N4"/>
    <mergeCell ref="O4:Q4"/>
    <mergeCell ref="S4:S5"/>
  </mergeCells>
  <pageMargins left="1.4960629921259843" right="0.15748031496062992" top="0.23622047244094491" bottom="0.23622047244094491" header="0" footer="0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"/>
  <sheetViews>
    <sheetView zoomScale="90" zoomScaleNormal="90" workbookViewId="0">
      <selection activeCell="A2" sqref="A2:V2"/>
    </sheetView>
  </sheetViews>
  <sheetFormatPr defaultRowHeight="15"/>
  <cols>
    <col min="1" max="1" width="5.5703125" customWidth="1"/>
    <col min="2" max="22" width="9.42578125" customWidth="1"/>
  </cols>
  <sheetData>
    <row r="1" spans="1:22" ht="27.75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ht="23.25">
      <c r="A2" s="26" t="s">
        <v>55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ht="30.75" customHeight="1">
      <c r="A3" s="27" t="s">
        <v>30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2" ht="15" customHeight="1">
      <c r="A4" s="23" t="s">
        <v>0</v>
      </c>
      <c r="B4" s="23" t="s">
        <v>1</v>
      </c>
      <c r="C4" s="28" t="s">
        <v>2</v>
      </c>
      <c r="D4" s="28"/>
      <c r="E4" s="28"/>
      <c r="F4" s="28"/>
      <c r="G4" s="28" t="s">
        <v>3</v>
      </c>
      <c r="H4" s="28"/>
      <c r="I4" s="28"/>
      <c r="J4" s="28"/>
      <c r="K4" s="28" t="s">
        <v>4</v>
      </c>
      <c r="L4" s="28"/>
      <c r="M4" s="28"/>
      <c r="N4" s="28"/>
      <c r="O4" s="28" t="s">
        <v>5</v>
      </c>
      <c r="P4" s="28"/>
      <c r="Q4" s="28"/>
      <c r="R4" s="29" t="s">
        <v>31</v>
      </c>
      <c r="S4" s="23" t="s">
        <v>16</v>
      </c>
      <c r="T4" s="23" t="s">
        <v>17</v>
      </c>
      <c r="U4" s="23" t="s">
        <v>15</v>
      </c>
      <c r="V4" s="23" t="s">
        <v>14</v>
      </c>
    </row>
    <row r="5" spans="1:22" ht="87.75" customHeight="1">
      <c r="A5" s="23"/>
      <c r="B5" s="23"/>
      <c r="C5" s="12" t="s">
        <v>23</v>
      </c>
      <c r="D5" s="12" t="s">
        <v>6</v>
      </c>
      <c r="E5" s="12" t="s">
        <v>7</v>
      </c>
      <c r="F5" s="12" t="s">
        <v>8</v>
      </c>
      <c r="G5" s="12" t="s">
        <v>23</v>
      </c>
      <c r="H5" s="12" t="s">
        <v>6</v>
      </c>
      <c r="I5" s="12" t="s">
        <v>7</v>
      </c>
      <c r="J5" s="12" t="s">
        <v>8</v>
      </c>
      <c r="K5" s="12" t="s">
        <v>9</v>
      </c>
      <c r="L5" s="12" t="s">
        <v>6</v>
      </c>
      <c r="M5" s="12" t="s">
        <v>7</v>
      </c>
      <c r="N5" s="12" t="s">
        <v>8</v>
      </c>
      <c r="O5" s="12" t="s">
        <v>10</v>
      </c>
      <c r="P5" s="12" t="s">
        <v>11</v>
      </c>
      <c r="Q5" s="12" t="s">
        <v>12</v>
      </c>
      <c r="R5" s="30"/>
      <c r="S5" s="23"/>
      <c r="T5" s="23"/>
      <c r="U5" s="23"/>
      <c r="V5" s="23"/>
    </row>
    <row r="6" spans="1:22" ht="41.25" customHeight="1">
      <c r="A6" s="1">
        <v>1</v>
      </c>
      <c r="B6" s="2">
        <v>43009</v>
      </c>
      <c r="C6" s="3">
        <v>36900</v>
      </c>
      <c r="D6" s="3">
        <f>5*C6/100</f>
        <v>1845</v>
      </c>
      <c r="E6" s="3">
        <f>C6*8/100</f>
        <v>2952</v>
      </c>
      <c r="F6" s="3">
        <f t="shared" ref="F6:F9" si="0">C6+D6+E6</f>
        <v>41697</v>
      </c>
      <c r="G6" s="4">
        <v>14110</v>
      </c>
      <c r="H6" s="3">
        <f>G6*139/100</f>
        <v>19612.900000000001</v>
      </c>
      <c r="I6" s="3">
        <f>G6*10/100</f>
        <v>1411</v>
      </c>
      <c r="J6" s="3">
        <f t="shared" ref="J6:J9" si="1">G6+H6+I6</f>
        <v>35133.9</v>
      </c>
      <c r="K6" s="3">
        <f t="shared" ref="K6:N9" si="2">C6-G6</f>
        <v>22790</v>
      </c>
      <c r="L6" s="3">
        <f t="shared" si="2"/>
        <v>-17767.900000000001</v>
      </c>
      <c r="M6" s="3">
        <f t="shared" si="2"/>
        <v>1541</v>
      </c>
      <c r="N6" s="3">
        <f>F6-J6</f>
        <v>6563.0999999999985</v>
      </c>
      <c r="O6" s="3">
        <f>(C6+D6)*10/100</f>
        <v>3874.5</v>
      </c>
      <c r="P6" s="3">
        <f>(G6+H6)*10/100</f>
        <v>3372.29</v>
      </c>
      <c r="Q6" s="3">
        <v>503</v>
      </c>
      <c r="R6" s="3">
        <f>N6*10/100</f>
        <v>656.30999999999983</v>
      </c>
      <c r="S6" s="3">
        <f t="shared" ref="S6:S9" si="3">Q6+R6</f>
        <v>1159.31</v>
      </c>
      <c r="T6" s="3">
        <f t="shared" ref="T6:T9" si="4">N6-S6</f>
        <v>5403.7899999999991</v>
      </c>
      <c r="U6" s="5" t="s">
        <v>43</v>
      </c>
      <c r="V6" s="6" t="s">
        <v>47</v>
      </c>
    </row>
    <row r="7" spans="1:22" ht="41.25" customHeight="1">
      <c r="A7" s="1">
        <v>2</v>
      </c>
      <c r="B7" s="2">
        <v>43040</v>
      </c>
      <c r="C7" s="3">
        <v>36900</v>
      </c>
      <c r="D7" s="3">
        <f t="shared" ref="D7:D8" si="5">5*C7/100</f>
        <v>1845</v>
      </c>
      <c r="E7" s="3">
        <f t="shared" ref="E7:E9" si="6">C7*8/100</f>
        <v>2952</v>
      </c>
      <c r="F7" s="3">
        <f t="shared" si="0"/>
        <v>41697</v>
      </c>
      <c r="G7" s="4">
        <v>14110</v>
      </c>
      <c r="H7" s="3">
        <f>G7*139/100</f>
        <v>19612.900000000001</v>
      </c>
      <c r="I7" s="3">
        <f t="shared" ref="I7:I9" si="7">G7*10/100</f>
        <v>1411</v>
      </c>
      <c r="J7" s="3">
        <f t="shared" si="1"/>
        <v>35133.9</v>
      </c>
      <c r="K7" s="3">
        <f t="shared" si="2"/>
        <v>22790</v>
      </c>
      <c r="L7" s="3">
        <f t="shared" si="2"/>
        <v>-17767.900000000001</v>
      </c>
      <c r="M7" s="3">
        <f t="shared" si="2"/>
        <v>1541</v>
      </c>
      <c r="N7" s="3">
        <f t="shared" si="2"/>
        <v>6563.0999999999985</v>
      </c>
      <c r="O7" s="3">
        <f t="shared" ref="O7:O9" si="8">(C7+D7)*10/100</f>
        <v>3874.5</v>
      </c>
      <c r="P7" s="3">
        <f t="shared" ref="P7:P9" si="9">(G7+H7)*10/100</f>
        <v>3372.29</v>
      </c>
      <c r="Q7" s="3">
        <v>503</v>
      </c>
      <c r="R7" s="3">
        <f t="shared" ref="R7:R9" si="10">N7*10/100</f>
        <v>656.30999999999983</v>
      </c>
      <c r="S7" s="3">
        <f t="shared" si="3"/>
        <v>1159.31</v>
      </c>
      <c r="T7" s="3">
        <f t="shared" si="4"/>
        <v>5403.7899999999991</v>
      </c>
      <c r="U7" s="5" t="s">
        <v>44</v>
      </c>
      <c r="V7" s="6" t="s">
        <v>48</v>
      </c>
    </row>
    <row r="8" spans="1:22" ht="41.25" customHeight="1">
      <c r="A8" s="1">
        <v>3</v>
      </c>
      <c r="B8" s="2">
        <v>43070</v>
      </c>
      <c r="C8" s="3">
        <v>36900</v>
      </c>
      <c r="D8" s="3">
        <f t="shared" si="5"/>
        <v>1845</v>
      </c>
      <c r="E8" s="3">
        <f t="shared" si="6"/>
        <v>2952</v>
      </c>
      <c r="F8" s="3">
        <f t="shared" si="0"/>
        <v>41697</v>
      </c>
      <c r="G8" s="4">
        <v>14110</v>
      </c>
      <c r="H8" s="3">
        <f t="shared" ref="H8:H9" si="11">G8*139/100</f>
        <v>19612.900000000001</v>
      </c>
      <c r="I8" s="3">
        <f t="shared" si="7"/>
        <v>1411</v>
      </c>
      <c r="J8" s="3">
        <f t="shared" si="1"/>
        <v>35133.9</v>
      </c>
      <c r="K8" s="3">
        <f t="shared" si="2"/>
        <v>22790</v>
      </c>
      <c r="L8" s="3">
        <f t="shared" si="2"/>
        <v>-17767.900000000001</v>
      </c>
      <c r="M8" s="3">
        <f t="shared" si="2"/>
        <v>1541</v>
      </c>
      <c r="N8" s="3">
        <f t="shared" si="2"/>
        <v>6563.0999999999985</v>
      </c>
      <c r="O8" s="3">
        <f t="shared" si="8"/>
        <v>3874.5</v>
      </c>
      <c r="P8" s="3">
        <f t="shared" si="9"/>
        <v>3372.29</v>
      </c>
      <c r="Q8" s="3">
        <v>503</v>
      </c>
      <c r="R8" s="3">
        <f t="shared" si="10"/>
        <v>656.30999999999983</v>
      </c>
      <c r="S8" s="3">
        <f t="shared" si="3"/>
        <v>1159.31</v>
      </c>
      <c r="T8" s="3">
        <f t="shared" si="4"/>
        <v>5403.7899999999991</v>
      </c>
      <c r="U8" s="5" t="s">
        <v>45</v>
      </c>
      <c r="V8" s="6" t="s">
        <v>49</v>
      </c>
    </row>
    <row r="9" spans="1:22" ht="34.5" customHeight="1">
      <c r="A9" s="1">
        <v>4</v>
      </c>
      <c r="B9" s="2">
        <v>43101</v>
      </c>
      <c r="C9" s="3">
        <v>36900</v>
      </c>
      <c r="D9" s="3">
        <f>C9*7/100</f>
        <v>2583</v>
      </c>
      <c r="E9" s="3">
        <f t="shared" si="6"/>
        <v>2952</v>
      </c>
      <c r="F9" s="3">
        <f t="shared" si="0"/>
        <v>42435</v>
      </c>
      <c r="G9" s="4">
        <v>14110</v>
      </c>
      <c r="H9" s="3">
        <f t="shared" si="11"/>
        <v>19612.900000000001</v>
      </c>
      <c r="I9" s="3">
        <f t="shared" si="7"/>
        <v>1411</v>
      </c>
      <c r="J9" s="3">
        <f t="shared" si="1"/>
        <v>35133.9</v>
      </c>
      <c r="K9" s="3">
        <f t="shared" si="2"/>
        <v>22790</v>
      </c>
      <c r="L9" s="3">
        <f t="shared" si="2"/>
        <v>-17029.900000000001</v>
      </c>
      <c r="M9" s="3">
        <f t="shared" si="2"/>
        <v>1541</v>
      </c>
      <c r="N9" s="3">
        <f t="shared" si="2"/>
        <v>7301.0999999999985</v>
      </c>
      <c r="O9" s="3">
        <f t="shared" si="8"/>
        <v>3948.3</v>
      </c>
      <c r="P9" s="3">
        <f t="shared" si="9"/>
        <v>3372.29</v>
      </c>
      <c r="Q9" s="3">
        <f t="shared" ref="Q9" si="12">O9-P9</f>
        <v>576.01000000000022</v>
      </c>
      <c r="R9" s="3">
        <f t="shared" si="10"/>
        <v>730.1099999999999</v>
      </c>
      <c r="S9" s="3">
        <f t="shared" si="3"/>
        <v>1306.1200000000001</v>
      </c>
      <c r="T9" s="3">
        <f t="shared" si="4"/>
        <v>5994.9799999999987</v>
      </c>
      <c r="U9" s="5" t="s">
        <v>46</v>
      </c>
      <c r="V9" s="6" t="s">
        <v>50</v>
      </c>
    </row>
    <row r="10" spans="1:22">
      <c r="A10" s="10"/>
      <c r="B10" s="10"/>
      <c r="C10" s="14">
        <f t="shared" ref="C10:Q10" si="13">SUM(C6:C9)</f>
        <v>147600</v>
      </c>
      <c r="D10" s="14">
        <f t="shared" si="13"/>
        <v>8118</v>
      </c>
      <c r="E10" s="14">
        <f t="shared" si="13"/>
        <v>11808</v>
      </c>
      <c r="F10" s="14">
        <f t="shared" si="13"/>
        <v>167526</v>
      </c>
      <c r="G10" s="14">
        <f t="shared" si="13"/>
        <v>56440</v>
      </c>
      <c r="H10" s="14">
        <f t="shared" si="13"/>
        <v>78451.600000000006</v>
      </c>
      <c r="I10" s="14">
        <f t="shared" si="13"/>
        <v>5644</v>
      </c>
      <c r="J10" s="14">
        <f t="shared" si="13"/>
        <v>140535.6</v>
      </c>
      <c r="K10" s="14">
        <f t="shared" si="13"/>
        <v>91160</v>
      </c>
      <c r="L10" s="14">
        <f t="shared" si="13"/>
        <v>-70333.600000000006</v>
      </c>
      <c r="M10" s="14">
        <f t="shared" si="13"/>
        <v>6164</v>
      </c>
      <c r="N10" s="14">
        <f t="shared" si="13"/>
        <v>26990.399999999994</v>
      </c>
      <c r="O10" s="14">
        <v>15573</v>
      </c>
      <c r="P10" s="14">
        <v>13488</v>
      </c>
      <c r="Q10" s="14">
        <f t="shared" si="13"/>
        <v>2085.0100000000002</v>
      </c>
      <c r="R10" s="14">
        <v>2698</v>
      </c>
      <c r="S10" s="14">
        <v>4783</v>
      </c>
      <c r="T10" s="14">
        <v>22207</v>
      </c>
      <c r="U10" s="10"/>
      <c r="V10" s="10"/>
    </row>
    <row r="11" spans="1:22" ht="20.25">
      <c r="A11" s="24" t="s">
        <v>13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</sheetData>
  <mergeCells count="15">
    <mergeCell ref="T4:T5"/>
    <mergeCell ref="U4:U5"/>
    <mergeCell ref="V4:V5"/>
    <mergeCell ref="A11:V11"/>
    <mergeCell ref="A1:V1"/>
    <mergeCell ref="A2:V2"/>
    <mergeCell ref="A3:V3"/>
    <mergeCell ref="A4:A5"/>
    <mergeCell ref="B4:B5"/>
    <mergeCell ref="C4:F4"/>
    <mergeCell ref="G4:J4"/>
    <mergeCell ref="K4:N4"/>
    <mergeCell ref="O4:Q4"/>
    <mergeCell ref="S4:S5"/>
    <mergeCell ref="R4:R5"/>
  </mergeCells>
  <pageMargins left="0.28000000000000003" right="0.15748031496063" top="0.23622047244094499" bottom="0.23622047244094499" header="0" footer="0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3"/>
  <sheetViews>
    <sheetView tabSelected="1" topLeftCell="C1" zoomScale="90" zoomScaleNormal="90" workbookViewId="0">
      <selection activeCell="T6" sqref="A1:V6"/>
    </sheetView>
  </sheetViews>
  <sheetFormatPr defaultRowHeight="15"/>
  <cols>
    <col min="1" max="22" width="10.140625" customWidth="1"/>
  </cols>
  <sheetData>
    <row r="1" spans="1:22" ht="27.75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ht="23.25">
      <c r="A2" s="26" t="s">
        <v>21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ht="30.75" customHeight="1">
      <c r="A3" s="27" t="s">
        <v>24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2" ht="15" customHeight="1">
      <c r="A4" s="23" t="s">
        <v>0</v>
      </c>
      <c r="B4" s="23" t="s">
        <v>1</v>
      </c>
      <c r="C4" s="28" t="s">
        <v>2</v>
      </c>
      <c r="D4" s="28"/>
      <c r="E4" s="28"/>
      <c r="F4" s="28"/>
      <c r="G4" s="28" t="s">
        <v>3</v>
      </c>
      <c r="H4" s="28"/>
      <c r="I4" s="28"/>
      <c r="J4" s="28"/>
      <c r="K4" s="28" t="s">
        <v>4</v>
      </c>
      <c r="L4" s="28"/>
      <c r="M4" s="28"/>
      <c r="N4" s="28"/>
      <c r="O4" s="28" t="s">
        <v>5</v>
      </c>
      <c r="P4" s="28"/>
      <c r="Q4" s="28"/>
      <c r="R4" s="13"/>
      <c r="S4" s="23" t="s">
        <v>16</v>
      </c>
      <c r="T4" s="23" t="s">
        <v>17</v>
      </c>
      <c r="U4" s="23" t="s">
        <v>15</v>
      </c>
      <c r="V4" s="23" t="s">
        <v>14</v>
      </c>
    </row>
    <row r="5" spans="1:22" ht="87.75" customHeight="1">
      <c r="A5" s="23"/>
      <c r="B5" s="23"/>
      <c r="C5" s="12" t="s">
        <v>23</v>
      </c>
      <c r="D5" s="12" t="s">
        <v>6</v>
      </c>
      <c r="E5" s="12" t="s">
        <v>7</v>
      </c>
      <c r="F5" s="12" t="s">
        <v>8</v>
      </c>
      <c r="G5" s="12" t="s">
        <v>23</v>
      </c>
      <c r="H5" s="12" t="s">
        <v>6</v>
      </c>
      <c r="I5" s="12" t="s">
        <v>7</v>
      </c>
      <c r="J5" s="12" t="s">
        <v>8</v>
      </c>
      <c r="K5" s="12" t="s">
        <v>9</v>
      </c>
      <c r="L5" s="12" t="s">
        <v>6</v>
      </c>
      <c r="M5" s="12" t="s">
        <v>7</v>
      </c>
      <c r="N5" s="12" t="s">
        <v>8</v>
      </c>
      <c r="O5" s="12" t="s">
        <v>10</v>
      </c>
      <c r="P5" s="12" t="s">
        <v>11</v>
      </c>
      <c r="Q5" s="12" t="s">
        <v>12</v>
      </c>
      <c r="R5" s="12" t="s">
        <v>19</v>
      </c>
      <c r="S5" s="23"/>
      <c r="T5" s="23"/>
      <c r="U5" s="23"/>
      <c r="V5" s="23"/>
    </row>
    <row r="6" spans="1:22" ht="41.25" customHeight="1">
      <c r="A6" s="1">
        <v>1</v>
      </c>
      <c r="B6" s="2">
        <v>43009</v>
      </c>
      <c r="C6" s="3">
        <v>41300</v>
      </c>
      <c r="D6" s="3">
        <f>5*C6/100</f>
        <v>2065</v>
      </c>
      <c r="E6" s="3">
        <f>C6*8/100</f>
        <v>3304</v>
      </c>
      <c r="F6" s="3">
        <f t="shared" ref="F6:F11" si="0">C6+D6+E6</f>
        <v>46669</v>
      </c>
      <c r="G6" s="4">
        <v>14680</v>
      </c>
      <c r="H6" s="3">
        <f>G6*139/100</f>
        <v>20405.2</v>
      </c>
      <c r="I6" s="3">
        <f>G6*10/100</f>
        <v>1468</v>
      </c>
      <c r="J6" s="3">
        <f t="shared" ref="J6:J11" si="1">G6+H6+I6</f>
        <v>36553.199999999997</v>
      </c>
      <c r="K6" s="3">
        <f t="shared" ref="K6:N11" si="2">C6-G6</f>
        <v>26620</v>
      </c>
      <c r="L6" s="3">
        <f t="shared" si="2"/>
        <v>-18340.2</v>
      </c>
      <c r="M6" s="3">
        <f t="shared" si="2"/>
        <v>1836</v>
      </c>
      <c r="N6" s="3">
        <f>F6-J6</f>
        <v>10115.800000000003</v>
      </c>
      <c r="O6" s="3">
        <f>(C6+D6)*10/100</f>
        <v>4336.5</v>
      </c>
      <c r="P6" s="3">
        <f>(G6+H6)*10/100</f>
        <v>3508.52</v>
      </c>
      <c r="Q6" s="3">
        <f>O6-P6</f>
        <v>827.98</v>
      </c>
      <c r="R6" s="3">
        <f>N6*10/100</f>
        <v>1011.5800000000003</v>
      </c>
      <c r="S6" s="3">
        <f t="shared" ref="S6:S11" si="3">Q6+R6</f>
        <v>1839.5600000000004</v>
      </c>
      <c r="T6" s="3">
        <f t="shared" ref="T6:T11" si="4">N6-S6</f>
        <v>8276.2400000000016</v>
      </c>
      <c r="U6" s="5" t="s">
        <v>56</v>
      </c>
      <c r="V6" s="6" t="s">
        <v>57</v>
      </c>
    </row>
    <row r="7" spans="1:22" ht="41.25" customHeight="1">
      <c r="A7" s="1">
        <v>2</v>
      </c>
      <c r="B7" s="2">
        <v>43040</v>
      </c>
      <c r="C7" s="3">
        <v>41300</v>
      </c>
      <c r="D7" s="3">
        <f t="shared" ref="D7:D8" si="5">5*C7/100</f>
        <v>2065</v>
      </c>
      <c r="E7" s="3">
        <f t="shared" ref="E7:E11" si="6">C7*8/100</f>
        <v>3304</v>
      </c>
      <c r="F7" s="3">
        <f t="shared" si="0"/>
        <v>46669</v>
      </c>
      <c r="G7" s="4">
        <v>14680</v>
      </c>
      <c r="H7" s="3">
        <f>G7*139/100</f>
        <v>20405.2</v>
      </c>
      <c r="I7" s="3">
        <f t="shared" ref="I7:I10" si="7">G7*10/100</f>
        <v>1468</v>
      </c>
      <c r="J7" s="3">
        <f t="shared" si="1"/>
        <v>36553.199999999997</v>
      </c>
      <c r="K7" s="3">
        <f t="shared" si="2"/>
        <v>26620</v>
      </c>
      <c r="L7" s="3">
        <f t="shared" si="2"/>
        <v>-18340.2</v>
      </c>
      <c r="M7" s="3">
        <f t="shared" si="2"/>
        <v>1836</v>
      </c>
      <c r="N7" s="3">
        <f t="shared" si="2"/>
        <v>10115.800000000003</v>
      </c>
      <c r="O7" s="3">
        <f t="shared" ref="O7:O11" si="8">(C7+D7)*10/100</f>
        <v>4336.5</v>
      </c>
      <c r="P7" s="3">
        <f t="shared" ref="P7:P11" si="9">(G7+H7)*10/100</f>
        <v>3508.52</v>
      </c>
      <c r="Q7" s="3">
        <f t="shared" ref="Q7:Q8" si="10">O7-P7</f>
        <v>827.98</v>
      </c>
      <c r="R7" s="3">
        <f t="shared" ref="R7:R11" si="11">N7*10/100</f>
        <v>1011.5800000000003</v>
      </c>
      <c r="S7" s="3">
        <f t="shared" si="3"/>
        <v>1839.5600000000004</v>
      </c>
      <c r="T7" s="3">
        <f t="shared" si="4"/>
        <v>8276.2400000000016</v>
      </c>
      <c r="U7" s="5" t="s">
        <v>58</v>
      </c>
      <c r="V7" s="6" t="s">
        <v>59</v>
      </c>
    </row>
    <row r="8" spans="1:22" ht="41.25" customHeight="1">
      <c r="A8" s="1">
        <v>3</v>
      </c>
      <c r="B8" s="2">
        <v>43070</v>
      </c>
      <c r="C8" s="3">
        <v>41300</v>
      </c>
      <c r="D8" s="3">
        <f t="shared" si="5"/>
        <v>2065</v>
      </c>
      <c r="E8" s="3">
        <f t="shared" si="6"/>
        <v>3304</v>
      </c>
      <c r="F8" s="3">
        <f t="shared" si="0"/>
        <v>46669</v>
      </c>
      <c r="G8" s="4">
        <v>14680</v>
      </c>
      <c r="H8" s="3">
        <f t="shared" ref="H8:H10" si="12">G8*139/100</f>
        <v>20405.2</v>
      </c>
      <c r="I8" s="3">
        <f t="shared" si="7"/>
        <v>1468</v>
      </c>
      <c r="J8" s="3">
        <f t="shared" si="1"/>
        <v>36553.199999999997</v>
      </c>
      <c r="K8" s="3">
        <f t="shared" si="2"/>
        <v>26620</v>
      </c>
      <c r="L8" s="3">
        <f t="shared" si="2"/>
        <v>-18340.2</v>
      </c>
      <c r="M8" s="3">
        <f t="shared" si="2"/>
        <v>1836</v>
      </c>
      <c r="N8" s="3">
        <f t="shared" si="2"/>
        <v>10115.800000000003</v>
      </c>
      <c r="O8" s="3">
        <f t="shared" si="8"/>
        <v>4336.5</v>
      </c>
      <c r="P8" s="3">
        <f t="shared" si="9"/>
        <v>3508.52</v>
      </c>
      <c r="Q8" s="3">
        <f t="shared" si="10"/>
        <v>827.98</v>
      </c>
      <c r="R8" s="3">
        <f t="shared" si="11"/>
        <v>1011.5800000000003</v>
      </c>
      <c r="S8" s="3">
        <f t="shared" si="3"/>
        <v>1839.5600000000004</v>
      </c>
      <c r="T8" s="3">
        <f t="shared" si="4"/>
        <v>8276.2400000000016</v>
      </c>
      <c r="U8" s="5" t="s">
        <v>60</v>
      </c>
      <c r="V8" s="6" t="s">
        <v>61</v>
      </c>
    </row>
    <row r="9" spans="1:22" ht="34.5" customHeight="1">
      <c r="A9" s="1">
        <v>4</v>
      </c>
      <c r="B9" s="2">
        <v>43101</v>
      </c>
      <c r="C9" s="3">
        <v>41300</v>
      </c>
      <c r="D9" s="3">
        <f>C9*7/100</f>
        <v>2891</v>
      </c>
      <c r="E9" s="3">
        <f t="shared" si="6"/>
        <v>3304</v>
      </c>
      <c r="F9" s="3">
        <f t="shared" si="0"/>
        <v>47495</v>
      </c>
      <c r="G9" s="4">
        <v>14680</v>
      </c>
      <c r="H9" s="3">
        <f t="shared" si="12"/>
        <v>20405.2</v>
      </c>
      <c r="I9" s="3">
        <f t="shared" si="7"/>
        <v>1468</v>
      </c>
      <c r="J9" s="3">
        <f t="shared" si="1"/>
        <v>36553.199999999997</v>
      </c>
      <c r="K9" s="3">
        <f t="shared" si="2"/>
        <v>26620</v>
      </c>
      <c r="L9" s="3">
        <f t="shared" si="2"/>
        <v>-17514.2</v>
      </c>
      <c r="M9" s="3">
        <f t="shared" si="2"/>
        <v>1836</v>
      </c>
      <c r="N9" s="3">
        <f t="shared" si="2"/>
        <v>10941.800000000003</v>
      </c>
      <c r="O9" s="3">
        <f t="shared" si="8"/>
        <v>4419.1000000000004</v>
      </c>
      <c r="P9" s="3">
        <f t="shared" si="9"/>
        <v>3508.52</v>
      </c>
      <c r="Q9" s="3">
        <v>910</v>
      </c>
      <c r="R9" s="3">
        <f t="shared" si="11"/>
        <v>1094.1800000000003</v>
      </c>
      <c r="S9" s="3">
        <f t="shared" si="3"/>
        <v>2004.1800000000003</v>
      </c>
      <c r="T9" s="3">
        <f t="shared" si="4"/>
        <v>8937.6200000000026</v>
      </c>
      <c r="U9" s="5" t="s">
        <v>62</v>
      </c>
      <c r="V9" s="6" t="s">
        <v>63</v>
      </c>
    </row>
    <row r="10" spans="1:22" ht="31.5" customHeight="1">
      <c r="A10" s="1">
        <v>5</v>
      </c>
      <c r="B10" s="2">
        <v>43132</v>
      </c>
      <c r="C10" s="3">
        <v>41300</v>
      </c>
      <c r="D10" s="3">
        <f t="shared" ref="D10" si="13">C10*7/100</f>
        <v>2891</v>
      </c>
      <c r="E10" s="3">
        <f t="shared" si="6"/>
        <v>3304</v>
      </c>
      <c r="F10" s="3">
        <f t="shared" si="0"/>
        <v>47495</v>
      </c>
      <c r="G10" s="4">
        <v>14680</v>
      </c>
      <c r="H10" s="3">
        <f t="shared" si="12"/>
        <v>20405.2</v>
      </c>
      <c r="I10" s="3">
        <f t="shared" si="7"/>
        <v>1468</v>
      </c>
      <c r="J10" s="3">
        <f t="shared" si="1"/>
        <v>36553.199999999997</v>
      </c>
      <c r="K10" s="3">
        <f t="shared" si="2"/>
        <v>26620</v>
      </c>
      <c r="L10" s="3">
        <f t="shared" si="2"/>
        <v>-17514.2</v>
      </c>
      <c r="M10" s="3">
        <f t="shared" si="2"/>
        <v>1836</v>
      </c>
      <c r="N10" s="3">
        <f t="shared" si="2"/>
        <v>10941.800000000003</v>
      </c>
      <c r="O10" s="3">
        <f t="shared" si="8"/>
        <v>4419.1000000000004</v>
      </c>
      <c r="P10" s="3">
        <f t="shared" si="9"/>
        <v>3508.52</v>
      </c>
      <c r="Q10" s="3">
        <v>910</v>
      </c>
      <c r="R10" s="3">
        <f t="shared" si="11"/>
        <v>1094.1800000000003</v>
      </c>
      <c r="S10" s="3">
        <f t="shared" si="3"/>
        <v>2004.1800000000003</v>
      </c>
      <c r="T10" s="3">
        <f t="shared" si="4"/>
        <v>8937.6200000000026</v>
      </c>
      <c r="U10" s="5" t="s">
        <v>64</v>
      </c>
      <c r="V10" s="6" t="s">
        <v>65</v>
      </c>
    </row>
    <row r="11" spans="1:22" ht="31.5" customHeight="1">
      <c r="A11" s="1">
        <v>6</v>
      </c>
      <c r="B11" s="2">
        <v>43160</v>
      </c>
      <c r="C11" s="3">
        <v>41300</v>
      </c>
      <c r="D11" s="3">
        <v>2891</v>
      </c>
      <c r="E11" s="3">
        <f t="shared" si="6"/>
        <v>3304</v>
      </c>
      <c r="F11" s="3">
        <f t="shared" si="0"/>
        <v>47495</v>
      </c>
      <c r="G11" s="4">
        <v>41300</v>
      </c>
      <c r="H11" s="3">
        <v>2891</v>
      </c>
      <c r="I11" s="3">
        <v>0</v>
      </c>
      <c r="J11" s="3">
        <f t="shared" si="1"/>
        <v>44191</v>
      </c>
      <c r="K11" s="3">
        <f t="shared" si="2"/>
        <v>0</v>
      </c>
      <c r="L11" s="3">
        <v>0</v>
      </c>
      <c r="M11" s="3">
        <f t="shared" si="2"/>
        <v>3304</v>
      </c>
      <c r="N11" s="3">
        <f t="shared" si="2"/>
        <v>3304</v>
      </c>
      <c r="O11" s="3">
        <f t="shared" si="8"/>
        <v>4419.1000000000004</v>
      </c>
      <c r="P11" s="3">
        <f t="shared" si="9"/>
        <v>4419.1000000000004</v>
      </c>
      <c r="Q11" s="3">
        <v>0</v>
      </c>
      <c r="R11" s="3">
        <f t="shared" si="11"/>
        <v>330.4</v>
      </c>
      <c r="S11" s="3">
        <f t="shared" si="3"/>
        <v>330.4</v>
      </c>
      <c r="T11" s="3">
        <f t="shared" si="4"/>
        <v>2973.6</v>
      </c>
      <c r="U11" s="5" t="s">
        <v>78</v>
      </c>
      <c r="V11" s="6" t="s">
        <v>79</v>
      </c>
    </row>
    <row r="12" spans="1:22">
      <c r="A12" s="10"/>
      <c r="B12" s="10"/>
      <c r="C12" s="14">
        <f>SUM(C6:C11)</f>
        <v>247800</v>
      </c>
      <c r="D12" s="14">
        <f t="shared" ref="D12:T12" si="14">SUM(D6:D11)</f>
        <v>14868</v>
      </c>
      <c r="E12" s="14">
        <f t="shared" si="14"/>
        <v>19824</v>
      </c>
      <c r="F12" s="14">
        <f t="shared" si="14"/>
        <v>282492</v>
      </c>
      <c r="G12" s="14">
        <f t="shared" si="14"/>
        <v>114700</v>
      </c>
      <c r="H12" s="14">
        <v>104916</v>
      </c>
      <c r="I12" s="14">
        <f t="shared" si="14"/>
        <v>7340</v>
      </c>
      <c r="J12" s="14">
        <v>226956</v>
      </c>
      <c r="K12" s="14">
        <f t="shared" si="14"/>
        <v>133100</v>
      </c>
      <c r="L12" s="14">
        <v>-90048</v>
      </c>
      <c r="M12" s="14">
        <f t="shared" si="14"/>
        <v>12484</v>
      </c>
      <c r="N12" s="14">
        <v>55536</v>
      </c>
      <c r="O12" s="14">
        <v>26268</v>
      </c>
      <c r="P12" s="14">
        <v>21964</v>
      </c>
      <c r="Q12" s="14">
        <v>4304</v>
      </c>
      <c r="R12" s="14">
        <f t="shared" si="14"/>
        <v>5553.5000000000009</v>
      </c>
      <c r="S12" s="14">
        <v>9858</v>
      </c>
      <c r="T12" s="14">
        <f t="shared" si="14"/>
        <v>45677.560000000012</v>
      </c>
      <c r="U12" s="10"/>
      <c r="V12" s="10"/>
    </row>
    <row r="13" spans="1:22" ht="20.25">
      <c r="A13" s="24" t="s">
        <v>13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</row>
  </sheetData>
  <mergeCells count="14">
    <mergeCell ref="T4:T5"/>
    <mergeCell ref="U4:U5"/>
    <mergeCell ref="V4:V5"/>
    <mergeCell ref="A13:V13"/>
    <mergeCell ref="A1:V1"/>
    <mergeCell ref="A2:V2"/>
    <mergeCell ref="A3:V3"/>
    <mergeCell ref="A4:A5"/>
    <mergeCell ref="B4:B5"/>
    <mergeCell ref="C4:F4"/>
    <mergeCell ref="G4:J4"/>
    <mergeCell ref="K4:N4"/>
    <mergeCell ref="O4:Q4"/>
    <mergeCell ref="S4:S5"/>
  </mergeCells>
  <pageMargins left="0.2" right="0.15748031496063" top="0.23622047244094499" bottom="0.23622047244094499" header="0" footer="0"/>
  <pageSetup paperSize="9"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1"/>
  <sheetViews>
    <sheetView topLeftCell="C1" zoomScale="90" zoomScaleNormal="90" workbookViewId="0">
      <selection activeCell="U10" sqref="U10"/>
    </sheetView>
  </sheetViews>
  <sheetFormatPr defaultRowHeight="15"/>
  <cols>
    <col min="1" max="22" width="10.140625" customWidth="1"/>
  </cols>
  <sheetData>
    <row r="1" spans="1:22" ht="27.75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ht="23.25">
      <c r="A2" s="26" t="s">
        <v>55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ht="30.75" customHeight="1">
      <c r="A3" s="27" t="s">
        <v>25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2" ht="15" customHeight="1">
      <c r="A4" s="23" t="s">
        <v>0</v>
      </c>
      <c r="B4" s="23" t="s">
        <v>1</v>
      </c>
      <c r="C4" s="28" t="s">
        <v>2</v>
      </c>
      <c r="D4" s="28"/>
      <c r="E4" s="28"/>
      <c r="F4" s="28"/>
      <c r="G4" s="28" t="s">
        <v>3</v>
      </c>
      <c r="H4" s="28"/>
      <c r="I4" s="28"/>
      <c r="J4" s="28"/>
      <c r="K4" s="28" t="s">
        <v>4</v>
      </c>
      <c r="L4" s="28"/>
      <c r="M4" s="28"/>
      <c r="N4" s="28"/>
      <c r="O4" s="28" t="s">
        <v>5</v>
      </c>
      <c r="P4" s="28"/>
      <c r="Q4" s="28"/>
      <c r="R4" s="13"/>
      <c r="S4" s="23" t="s">
        <v>16</v>
      </c>
      <c r="T4" s="23" t="s">
        <v>17</v>
      </c>
      <c r="U4" s="23" t="s">
        <v>15</v>
      </c>
      <c r="V4" s="23" t="s">
        <v>14</v>
      </c>
    </row>
    <row r="5" spans="1:22" ht="87.75" customHeight="1">
      <c r="A5" s="23"/>
      <c r="B5" s="23"/>
      <c r="C5" s="12" t="s">
        <v>23</v>
      </c>
      <c r="D5" s="12" t="s">
        <v>6</v>
      </c>
      <c r="E5" s="12" t="s">
        <v>7</v>
      </c>
      <c r="F5" s="12" t="s">
        <v>8</v>
      </c>
      <c r="G5" s="12" t="s">
        <v>23</v>
      </c>
      <c r="H5" s="12" t="s">
        <v>6</v>
      </c>
      <c r="I5" s="12" t="s">
        <v>7</v>
      </c>
      <c r="J5" s="12" t="s">
        <v>8</v>
      </c>
      <c r="K5" s="12" t="s">
        <v>9</v>
      </c>
      <c r="L5" s="12" t="s">
        <v>6</v>
      </c>
      <c r="M5" s="12" t="s">
        <v>7</v>
      </c>
      <c r="N5" s="12" t="s">
        <v>8</v>
      </c>
      <c r="O5" s="12" t="s">
        <v>10</v>
      </c>
      <c r="P5" s="12" t="s">
        <v>11</v>
      </c>
      <c r="Q5" s="12" t="s">
        <v>12</v>
      </c>
      <c r="R5" s="12" t="s">
        <v>19</v>
      </c>
      <c r="S5" s="23"/>
      <c r="T5" s="23"/>
      <c r="U5" s="23"/>
      <c r="V5" s="23"/>
    </row>
    <row r="6" spans="1:22" ht="41.25" customHeight="1">
      <c r="A6" s="1">
        <v>1</v>
      </c>
      <c r="B6" s="2">
        <v>43009</v>
      </c>
      <c r="C6" s="3">
        <v>41300</v>
      </c>
      <c r="D6" s="3">
        <f>5*C6/100</f>
        <v>2065</v>
      </c>
      <c r="E6" s="3">
        <f>C6*8/100</f>
        <v>3304</v>
      </c>
      <c r="F6" s="3">
        <f t="shared" ref="F6:F9" si="0">C6+D6+E6</f>
        <v>46669</v>
      </c>
      <c r="G6" s="4">
        <v>14680</v>
      </c>
      <c r="H6" s="3">
        <f>G6*139/100</f>
        <v>20405.2</v>
      </c>
      <c r="I6" s="3">
        <f>G6*10/100</f>
        <v>1468</v>
      </c>
      <c r="J6" s="3">
        <f t="shared" ref="J6:J9" si="1">G6+H6+I6</f>
        <v>36553.199999999997</v>
      </c>
      <c r="K6" s="3">
        <f t="shared" ref="K6:N9" si="2">C6-G6</f>
        <v>26620</v>
      </c>
      <c r="L6" s="3">
        <f t="shared" si="2"/>
        <v>-18340.2</v>
      </c>
      <c r="M6" s="3">
        <f t="shared" si="2"/>
        <v>1836</v>
      </c>
      <c r="N6" s="3">
        <f>F6-J6</f>
        <v>10115.800000000003</v>
      </c>
      <c r="O6" s="3">
        <f>(C6+D6)*10/100</f>
        <v>4336.5</v>
      </c>
      <c r="P6" s="3">
        <f>(G6+H6)*10/100</f>
        <v>3508.52</v>
      </c>
      <c r="Q6" s="3">
        <f>O6-P6</f>
        <v>827.98</v>
      </c>
      <c r="R6" s="3">
        <f>N6*10/100</f>
        <v>1011.5800000000003</v>
      </c>
      <c r="S6" s="3">
        <f t="shared" ref="S6:S9" si="3">Q6+R6</f>
        <v>1839.5600000000004</v>
      </c>
      <c r="T6" s="3">
        <f t="shared" ref="T6:T9" si="4">N6-S6</f>
        <v>8276.2400000000016</v>
      </c>
      <c r="U6" s="5" t="s">
        <v>56</v>
      </c>
      <c r="V6" s="6" t="s">
        <v>57</v>
      </c>
    </row>
    <row r="7" spans="1:22" ht="41.25" customHeight="1">
      <c r="A7" s="1">
        <v>2</v>
      </c>
      <c r="B7" s="2">
        <v>43040</v>
      </c>
      <c r="C7" s="3">
        <v>41300</v>
      </c>
      <c r="D7" s="3">
        <f t="shared" ref="D7:D8" si="5">5*C7/100</f>
        <v>2065</v>
      </c>
      <c r="E7" s="3">
        <f t="shared" ref="E7:E9" si="6">C7*8/100</f>
        <v>3304</v>
      </c>
      <c r="F7" s="3">
        <f t="shared" si="0"/>
        <v>46669</v>
      </c>
      <c r="G7" s="4">
        <v>14680</v>
      </c>
      <c r="H7" s="3">
        <f>G7*139/100</f>
        <v>20405.2</v>
      </c>
      <c r="I7" s="3">
        <f t="shared" ref="I7:I9" si="7">G7*10/100</f>
        <v>1468</v>
      </c>
      <c r="J7" s="3">
        <f t="shared" si="1"/>
        <v>36553.199999999997</v>
      </c>
      <c r="K7" s="3">
        <f t="shared" si="2"/>
        <v>26620</v>
      </c>
      <c r="L7" s="3">
        <f t="shared" si="2"/>
        <v>-18340.2</v>
      </c>
      <c r="M7" s="3">
        <f t="shared" si="2"/>
        <v>1836</v>
      </c>
      <c r="N7" s="3">
        <f t="shared" si="2"/>
        <v>10115.800000000003</v>
      </c>
      <c r="O7" s="3">
        <f t="shared" ref="O7:O9" si="8">(C7+D7)*10/100</f>
        <v>4336.5</v>
      </c>
      <c r="P7" s="3">
        <f t="shared" ref="P7:P9" si="9">(G7+H7)*10/100</f>
        <v>3508.52</v>
      </c>
      <c r="Q7" s="3">
        <f t="shared" ref="Q7:Q8" si="10">O7-P7</f>
        <v>827.98</v>
      </c>
      <c r="R7" s="3">
        <f t="shared" ref="R7:R9" si="11">N7*10/100</f>
        <v>1011.5800000000003</v>
      </c>
      <c r="S7" s="3">
        <f t="shared" si="3"/>
        <v>1839.5600000000004</v>
      </c>
      <c r="T7" s="3">
        <f t="shared" si="4"/>
        <v>8276.2400000000016</v>
      </c>
      <c r="U7" s="5" t="s">
        <v>58</v>
      </c>
      <c r="V7" s="6" t="s">
        <v>59</v>
      </c>
    </row>
    <row r="8" spans="1:22" ht="41.25" customHeight="1">
      <c r="A8" s="1">
        <v>3</v>
      </c>
      <c r="B8" s="2">
        <v>43070</v>
      </c>
      <c r="C8" s="3">
        <v>41300</v>
      </c>
      <c r="D8" s="3">
        <f t="shared" si="5"/>
        <v>2065</v>
      </c>
      <c r="E8" s="3">
        <f t="shared" si="6"/>
        <v>3304</v>
      </c>
      <c r="F8" s="3">
        <f t="shared" si="0"/>
        <v>46669</v>
      </c>
      <c r="G8" s="4">
        <v>14680</v>
      </c>
      <c r="H8" s="3">
        <f t="shared" ref="H8:H9" si="12">G8*139/100</f>
        <v>20405.2</v>
      </c>
      <c r="I8" s="3">
        <f t="shared" si="7"/>
        <v>1468</v>
      </c>
      <c r="J8" s="3">
        <f t="shared" si="1"/>
        <v>36553.199999999997</v>
      </c>
      <c r="K8" s="3">
        <f t="shared" si="2"/>
        <v>26620</v>
      </c>
      <c r="L8" s="3">
        <f t="shared" si="2"/>
        <v>-18340.2</v>
      </c>
      <c r="M8" s="3">
        <f t="shared" si="2"/>
        <v>1836</v>
      </c>
      <c r="N8" s="3">
        <f t="shared" si="2"/>
        <v>10115.800000000003</v>
      </c>
      <c r="O8" s="3">
        <f t="shared" si="8"/>
        <v>4336.5</v>
      </c>
      <c r="P8" s="3">
        <f t="shared" si="9"/>
        <v>3508.52</v>
      </c>
      <c r="Q8" s="3">
        <f t="shared" si="10"/>
        <v>827.98</v>
      </c>
      <c r="R8" s="3">
        <f t="shared" si="11"/>
        <v>1011.5800000000003</v>
      </c>
      <c r="S8" s="3">
        <f t="shared" si="3"/>
        <v>1839.5600000000004</v>
      </c>
      <c r="T8" s="3">
        <f t="shared" si="4"/>
        <v>8276.2400000000016</v>
      </c>
      <c r="U8" s="5" t="s">
        <v>60</v>
      </c>
      <c r="V8" s="6" t="s">
        <v>61</v>
      </c>
    </row>
    <row r="9" spans="1:22" ht="34.5" customHeight="1">
      <c r="A9" s="1">
        <v>4</v>
      </c>
      <c r="B9" s="2">
        <v>43101</v>
      </c>
      <c r="C9" s="3">
        <v>41300</v>
      </c>
      <c r="D9" s="3">
        <f>C9*7/100</f>
        <v>2891</v>
      </c>
      <c r="E9" s="3">
        <f t="shared" si="6"/>
        <v>3304</v>
      </c>
      <c r="F9" s="3">
        <f t="shared" si="0"/>
        <v>47495</v>
      </c>
      <c r="G9" s="4">
        <v>14680</v>
      </c>
      <c r="H9" s="3">
        <f t="shared" si="12"/>
        <v>20405.2</v>
      </c>
      <c r="I9" s="3">
        <f t="shared" si="7"/>
        <v>1468</v>
      </c>
      <c r="J9" s="3">
        <f t="shared" si="1"/>
        <v>36553.199999999997</v>
      </c>
      <c r="K9" s="3">
        <f t="shared" si="2"/>
        <v>26620</v>
      </c>
      <c r="L9" s="3">
        <f t="shared" si="2"/>
        <v>-17514.2</v>
      </c>
      <c r="M9" s="3">
        <f t="shared" si="2"/>
        <v>1836</v>
      </c>
      <c r="N9" s="3">
        <f t="shared" si="2"/>
        <v>10941.800000000003</v>
      </c>
      <c r="O9" s="3">
        <f t="shared" si="8"/>
        <v>4419.1000000000004</v>
      </c>
      <c r="P9" s="3">
        <f t="shared" si="9"/>
        <v>3508.52</v>
      </c>
      <c r="Q9" s="3">
        <v>910</v>
      </c>
      <c r="R9" s="3">
        <f t="shared" si="11"/>
        <v>1094.1800000000003</v>
      </c>
      <c r="S9" s="3">
        <f t="shared" si="3"/>
        <v>2004.1800000000003</v>
      </c>
      <c r="T9" s="3">
        <f t="shared" si="4"/>
        <v>8937.6200000000026</v>
      </c>
      <c r="U9" s="5" t="s">
        <v>66</v>
      </c>
      <c r="V9" s="6" t="s">
        <v>67</v>
      </c>
    </row>
    <row r="10" spans="1:22">
      <c r="A10" s="10"/>
      <c r="B10" s="10"/>
      <c r="C10" s="14">
        <f t="shared" ref="C10:Q10" si="13">SUM(C6:C9)</f>
        <v>165200</v>
      </c>
      <c r="D10" s="14">
        <f t="shared" si="13"/>
        <v>9086</v>
      </c>
      <c r="E10" s="14">
        <f t="shared" si="13"/>
        <v>13216</v>
      </c>
      <c r="F10" s="14">
        <f t="shared" si="13"/>
        <v>187502</v>
      </c>
      <c r="G10" s="14">
        <f t="shared" si="13"/>
        <v>58720</v>
      </c>
      <c r="H10" s="14">
        <v>81620</v>
      </c>
      <c r="I10" s="14">
        <f t="shared" si="13"/>
        <v>5872</v>
      </c>
      <c r="J10" s="14">
        <v>146212</v>
      </c>
      <c r="K10" s="14">
        <f t="shared" si="13"/>
        <v>106480</v>
      </c>
      <c r="L10" s="14">
        <v>-72534</v>
      </c>
      <c r="M10" s="14">
        <f t="shared" si="13"/>
        <v>7344</v>
      </c>
      <c r="N10" s="14">
        <v>41290</v>
      </c>
      <c r="O10" s="14">
        <f t="shared" si="13"/>
        <v>17428.599999999999</v>
      </c>
      <c r="P10" s="14">
        <f t="shared" si="13"/>
        <v>14034.08</v>
      </c>
      <c r="Q10" s="14">
        <f t="shared" si="13"/>
        <v>3393.94</v>
      </c>
      <c r="R10" s="14">
        <v>4130</v>
      </c>
      <c r="S10" s="14">
        <v>7524</v>
      </c>
      <c r="T10" s="14">
        <v>33766</v>
      </c>
      <c r="U10" s="5"/>
      <c r="V10" s="6"/>
    </row>
    <row r="11" spans="1:22" ht="20.25">
      <c r="A11" s="24" t="s">
        <v>13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</sheetData>
  <mergeCells count="14">
    <mergeCell ref="T4:T5"/>
    <mergeCell ref="U4:U5"/>
    <mergeCell ref="V4:V5"/>
    <mergeCell ref="A11:V11"/>
    <mergeCell ref="A1:V1"/>
    <mergeCell ref="A2:V2"/>
    <mergeCell ref="A3:V3"/>
    <mergeCell ref="A4:A5"/>
    <mergeCell ref="B4:B5"/>
    <mergeCell ref="C4:F4"/>
    <mergeCell ref="G4:J4"/>
    <mergeCell ref="K4:N4"/>
    <mergeCell ref="O4:Q4"/>
    <mergeCell ref="S4:S5"/>
  </mergeCells>
  <pageMargins left="0.3" right="0.15748031496063" top="0.23622047244094499" bottom="0.23622047244094499" header="0" footer="0"/>
  <pageSetup paperSize="9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2"/>
  <sheetViews>
    <sheetView zoomScale="90" zoomScaleNormal="90" workbookViewId="0">
      <selection activeCell="V10" sqref="V10"/>
    </sheetView>
  </sheetViews>
  <sheetFormatPr defaultRowHeight="15"/>
  <cols>
    <col min="1" max="1" width="5" customWidth="1"/>
    <col min="2" max="2" width="7.140625" customWidth="1"/>
    <col min="3" max="22" width="10.140625" customWidth="1"/>
  </cols>
  <sheetData>
    <row r="1" spans="1:22" ht="27.75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ht="23.25">
      <c r="A2" s="26" t="s">
        <v>52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ht="30.75" customHeight="1">
      <c r="A3" s="27" t="s">
        <v>27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2" ht="15" customHeight="1">
      <c r="A4" s="23" t="s">
        <v>0</v>
      </c>
      <c r="B4" s="23" t="s">
        <v>1</v>
      </c>
      <c r="C4" s="28" t="s">
        <v>2</v>
      </c>
      <c r="D4" s="28"/>
      <c r="E4" s="28"/>
      <c r="F4" s="28"/>
      <c r="G4" s="28" t="s">
        <v>3</v>
      </c>
      <c r="H4" s="28"/>
      <c r="I4" s="28"/>
      <c r="J4" s="28"/>
      <c r="K4" s="28" t="s">
        <v>4</v>
      </c>
      <c r="L4" s="28"/>
      <c r="M4" s="28"/>
      <c r="N4" s="28"/>
      <c r="O4" s="28" t="s">
        <v>5</v>
      </c>
      <c r="P4" s="28"/>
      <c r="Q4" s="28"/>
      <c r="R4" s="13"/>
      <c r="S4" s="23" t="s">
        <v>16</v>
      </c>
      <c r="T4" s="23" t="s">
        <v>17</v>
      </c>
      <c r="U4" s="23" t="s">
        <v>15</v>
      </c>
      <c r="V4" s="23" t="s">
        <v>14</v>
      </c>
    </row>
    <row r="5" spans="1:22" ht="87.75" customHeight="1">
      <c r="A5" s="23"/>
      <c r="B5" s="23"/>
      <c r="C5" s="12" t="s">
        <v>23</v>
      </c>
      <c r="D5" s="12" t="s">
        <v>6</v>
      </c>
      <c r="E5" s="12" t="s">
        <v>7</v>
      </c>
      <c r="F5" s="12" t="s">
        <v>8</v>
      </c>
      <c r="G5" s="12" t="s">
        <v>23</v>
      </c>
      <c r="H5" s="12" t="s">
        <v>6</v>
      </c>
      <c r="I5" s="12" t="s">
        <v>7</v>
      </c>
      <c r="J5" s="12" t="s">
        <v>8</v>
      </c>
      <c r="K5" s="12" t="s">
        <v>9</v>
      </c>
      <c r="L5" s="12" t="s">
        <v>6</v>
      </c>
      <c r="M5" s="12" t="s">
        <v>7</v>
      </c>
      <c r="N5" s="12" t="s">
        <v>8</v>
      </c>
      <c r="O5" s="12" t="s">
        <v>10</v>
      </c>
      <c r="P5" s="12" t="s">
        <v>11</v>
      </c>
      <c r="Q5" s="12" t="s">
        <v>12</v>
      </c>
      <c r="R5" s="12" t="s">
        <v>19</v>
      </c>
      <c r="S5" s="23"/>
      <c r="T5" s="23"/>
      <c r="U5" s="23"/>
      <c r="V5" s="23"/>
    </row>
    <row r="6" spans="1:22" ht="41.25" customHeight="1">
      <c r="A6" s="1">
        <v>1</v>
      </c>
      <c r="B6" s="2">
        <v>43009</v>
      </c>
      <c r="C6" s="3">
        <v>42500</v>
      </c>
      <c r="D6" s="3">
        <f>5*C6/100</f>
        <v>2125</v>
      </c>
      <c r="E6" s="3">
        <f>C6*8/100</f>
        <v>3400</v>
      </c>
      <c r="F6" s="3">
        <f t="shared" ref="F6:F10" si="0">C6+D6+E6</f>
        <v>48025</v>
      </c>
      <c r="G6" s="4">
        <v>14680</v>
      </c>
      <c r="H6" s="3">
        <f>G6*139/100</f>
        <v>20405.2</v>
      </c>
      <c r="I6" s="3">
        <f>G6*10/100</f>
        <v>1468</v>
      </c>
      <c r="J6" s="3">
        <f t="shared" ref="J6:J10" si="1">G6+H6+I6</f>
        <v>36553.199999999997</v>
      </c>
      <c r="K6" s="3">
        <f t="shared" ref="K6:N10" si="2">C6-G6</f>
        <v>27820</v>
      </c>
      <c r="L6" s="3">
        <f t="shared" si="2"/>
        <v>-18280.2</v>
      </c>
      <c r="M6" s="3">
        <f t="shared" si="2"/>
        <v>1932</v>
      </c>
      <c r="N6" s="3">
        <f>F6-J6</f>
        <v>11471.800000000003</v>
      </c>
      <c r="O6" s="3">
        <f>(C6+D6)*10/100</f>
        <v>4462.5</v>
      </c>
      <c r="P6" s="3">
        <f>(G6+H6)*10/100</f>
        <v>3508.52</v>
      </c>
      <c r="Q6" s="3">
        <f>O6-P6</f>
        <v>953.98</v>
      </c>
      <c r="R6" s="3">
        <f>N6*10/100</f>
        <v>1147.1800000000003</v>
      </c>
      <c r="S6" s="3">
        <f t="shared" ref="S6:S10" si="3">Q6+R6</f>
        <v>2101.1600000000003</v>
      </c>
      <c r="T6" s="3">
        <f t="shared" ref="T6:T10" si="4">N6-S6</f>
        <v>9370.6400000000031</v>
      </c>
      <c r="U6" s="5" t="s">
        <v>56</v>
      </c>
      <c r="V6" s="6" t="s">
        <v>57</v>
      </c>
    </row>
    <row r="7" spans="1:22" ht="41.25" customHeight="1">
      <c r="A7" s="1">
        <v>2</v>
      </c>
      <c r="B7" s="2">
        <v>43040</v>
      </c>
      <c r="C7" s="3">
        <v>42500</v>
      </c>
      <c r="D7" s="3">
        <f t="shared" ref="D7:D8" si="5">5*C7/100</f>
        <v>2125</v>
      </c>
      <c r="E7" s="3">
        <f t="shared" ref="E7:E10" si="6">C7*8/100</f>
        <v>3400</v>
      </c>
      <c r="F7" s="3">
        <f t="shared" si="0"/>
        <v>48025</v>
      </c>
      <c r="G7" s="4">
        <v>14680</v>
      </c>
      <c r="H7" s="3">
        <f>G7*139/100</f>
        <v>20405.2</v>
      </c>
      <c r="I7" s="3">
        <f t="shared" ref="I7:I10" si="7">G7*10/100</f>
        <v>1468</v>
      </c>
      <c r="J7" s="3">
        <f t="shared" si="1"/>
        <v>36553.199999999997</v>
      </c>
      <c r="K7" s="3">
        <f t="shared" si="2"/>
        <v>27820</v>
      </c>
      <c r="L7" s="3">
        <f t="shared" si="2"/>
        <v>-18280.2</v>
      </c>
      <c r="M7" s="3">
        <f t="shared" si="2"/>
        <v>1932</v>
      </c>
      <c r="N7" s="3">
        <f t="shared" si="2"/>
        <v>11471.800000000003</v>
      </c>
      <c r="O7" s="3">
        <f t="shared" ref="O7:O10" si="8">(C7+D7)*10/100</f>
        <v>4462.5</v>
      </c>
      <c r="P7" s="3">
        <f t="shared" ref="P7:P10" si="9">(G7+H7)*10/100</f>
        <v>3508.52</v>
      </c>
      <c r="Q7" s="3">
        <f t="shared" ref="Q7:Q10" si="10">O7-P7</f>
        <v>953.98</v>
      </c>
      <c r="R7" s="3">
        <f t="shared" ref="R7:R10" si="11">N7*10/100</f>
        <v>1147.1800000000003</v>
      </c>
      <c r="S7" s="3">
        <f t="shared" si="3"/>
        <v>2101.1600000000003</v>
      </c>
      <c r="T7" s="3">
        <f t="shared" si="4"/>
        <v>9370.6400000000031</v>
      </c>
      <c r="U7" s="5" t="s">
        <v>58</v>
      </c>
      <c r="V7" s="6" t="s">
        <v>59</v>
      </c>
    </row>
    <row r="8" spans="1:22" ht="41.25" customHeight="1">
      <c r="A8" s="1">
        <v>3</v>
      </c>
      <c r="B8" s="2">
        <v>43070</v>
      </c>
      <c r="C8" s="3">
        <v>42500</v>
      </c>
      <c r="D8" s="3">
        <f t="shared" si="5"/>
        <v>2125</v>
      </c>
      <c r="E8" s="3">
        <f t="shared" si="6"/>
        <v>3400</v>
      </c>
      <c r="F8" s="3">
        <f t="shared" si="0"/>
        <v>48025</v>
      </c>
      <c r="G8" s="4">
        <v>14680</v>
      </c>
      <c r="H8" s="3">
        <f t="shared" ref="H8:H10" si="12">G8*139/100</f>
        <v>20405.2</v>
      </c>
      <c r="I8" s="3">
        <f t="shared" si="7"/>
        <v>1468</v>
      </c>
      <c r="J8" s="3">
        <f t="shared" si="1"/>
        <v>36553.199999999997</v>
      </c>
      <c r="K8" s="3">
        <f t="shared" si="2"/>
        <v>27820</v>
      </c>
      <c r="L8" s="3">
        <f t="shared" si="2"/>
        <v>-18280.2</v>
      </c>
      <c r="M8" s="3">
        <f t="shared" si="2"/>
        <v>1932</v>
      </c>
      <c r="N8" s="3">
        <f t="shared" si="2"/>
        <v>11471.800000000003</v>
      </c>
      <c r="O8" s="3">
        <f t="shared" si="8"/>
        <v>4462.5</v>
      </c>
      <c r="P8" s="3">
        <f t="shared" si="9"/>
        <v>3508.52</v>
      </c>
      <c r="Q8" s="3">
        <f t="shared" si="10"/>
        <v>953.98</v>
      </c>
      <c r="R8" s="3">
        <f t="shared" si="11"/>
        <v>1147.1800000000003</v>
      </c>
      <c r="S8" s="3">
        <f t="shared" si="3"/>
        <v>2101.1600000000003</v>
      </c>
      <c r="T8" s="3">
        <f t="shared" si="4"/>
        <v>9370.6400000000031</v>
      </c>
      <c r="U8" s="5" t="s">
        <v>60</v>
      </c>
      <c r="V8" s="6" t="s">
        <v>61</v>
      </c>
    </row>
    <row r="9" spans="1:22" ht="34.5" customHeight="1">
      <c r="A9" s="1">
        <v>4</v>
      </c>
      <c r="B9" s="2">
        <v>43101</v>
      </c>
      <c r="C9" s="3">
        <v>42500</v>
      </c>
      <c r="D9" s="3">
        <f>C9*7/100</f>
        <v>2975</v>
      </c>
      <c r="E9" s="3">
        <f t="shared" si="6"/>
        <v>3400</v>
      </c>
      <c r="F9" s="3">
        <f t="shared" si="0"/>
        <v>48875</v>
      </c>
      <c r="G9" s="4">
        <v>14680</v>
      </c>
      <c r="H9" s="3">
        <f t="shared" si="12"/>
        <v>20405.2</v>
      </c>
      <c r="I9" s="3">
        <f t="shared" si="7"/>
        <v>1468</v>
      </c>
      <c r="J9" s="3">
        <f t="shared" si="1"/>
        <v>36553.199999999997</v>
      </c>
      <c r="K9" s="3">
        <f t="shared" si="2"/>
        <v>27820</v>
      </c>
      <c r="L9" s="3">
        <f t="shared" si="2"/>
        <v>-17430.2</v>
      </c>
      <c r="M9" s="3">
        <f t="shared" si="2"/>
        <v>1932</v>
      </c>
      <c r="N9" s="3">
        <f t="shared" si="2"/>
        <v>12321.800000000003</v>
      </c>
      <c r="O9" s="3">
        <f t="shared" si="8"/>
        <v>4547.5</v>
      </c>
      <c r="P9" s="3">
        <f t="shared" si="9"/>
        <v>3508.52</v>
      </c>
      <c r="Q9" s="3">
        <f t="shared" si="10"/>
        <v>1038.98</v>
      </c>
      <c r="R9" s="3">
        <f t="shared" si="11"/>
        <v>1232.1800000000003</v>
      </c>
      <c r="S9" s="3">
        <f t="shared" si="3"/>
        <v>2271.1600000000003</v>
      </c>
      <c r="T9" s="3">
        <f t="shared" si="4"/>
        <v>10050.640000000003</v>
      </c>
      <c r="U9" s="5" t="s">
        <v>62</v>
      </c>
      <c r="V9" s="6" t="s">
        <v>63</v>
      </c>
    </row>
    <row r="10" spans="1:22" ht="31.5" customHeight="1">
      <c r="A10" s="1">
        <v>5</v>
      </c>
      <c r="B10" s="2">
        <v>43132</v>
      </c>
      <c r="C10" s="3">
        <v>42500</v>
      </c>
      <c r="D10" s="3">
        <f t="shared" ref="D10" si="13">C10*7/100</f>
        <v>2975</v>
      </c>
      <c r="E10" s="3">
        <f t="shared" si="6"/>
        <v>3400</v>
      </c>
      <c r="F10" s="3">
        <f t="shared" si="0"/>
        <v>48875</v>
      </c>
      <c r="G10" s="4">
        <v>14680</v>
      </c>
      <c r="H10" s="3">
        <f t="shared" si="12"/>
        <v>20405.2</v>
      </c>
      <c r="I10" s="3">
        <f t="shared" si="7"/>
        <v>1468</v>
      </c>
      <c r="J10" s="3">
        <f t="shared" si="1"/>
        <v>36553.199999999997</v>
      </c>
      <c r="K10" s="3">
        <f t="shared" si="2"/>
        <v>27820</v>
      </c>
      <c r="L10" s="3">
        <f t="shared" si="2"/>
        <v>-17430.2</v>
      </c>
      <c r="M10" s="3">
        <f t="shared" si="2"/>
        <v>1932</v>
      </c>
      <c r="N10" s="3">
        <f t="shared" si="2"/>
        <v>12321.800000000003</v>
      </c>
      <c r="O10" s="3">
        <f t="shared" si="8"/>
        <v>4547.5</v>
      </c>
      <c r="P10" s="3">
        <f t="shared" si="9"/>
        <v>3508.52</v>
      </c>
      <c r="Q10" s="3">
        <f t="shared" si="10"/>
        <v>1038.98</v>
      </c>
      <c r="R10" s="3">
        <f t="shared" si="11"/>
        <v>1232.1800000000003</v>
      </c>
      <c r="S10" s="3">
        <f t="shared" si="3"/>
        <v>2271.1600000000003</v>
      </c>
      <c r="T10" s="3">
        <f t="shared" si="4"/>
        <v>10050.640000000003</v>
      </c>
      <c r="U10" s="5" t="s">
        <v>64</v>
      </c>
      <c r="V10" s="6" t="s">
        <v>65</v>
      </c>
    </row>
    <row r="11" spans="1:22">
      <c r="A11" s="10"/>
      <c r="B11" s="10"/>
      <c r="C11" s="14">
        <f t="shared" ref="C11:Q11" si="14">SUM(C6:C10)</f>
        <v>212500</v>
      </c>
      <c r="D11" s="14">
        <f t="shared" si="14"/>
        <v>12325</v>
      </c>
      <c r="E11" s="14">
        <f t="shared" si="14"/>
        <v>17000</v>
      </c>
      <c r="F11" s="14">
        <f t="shared" si="14"/>
        <v>241825</v>
      </c>
      <c r="G11" s="14">
        <f t="shared" si="14"/>
        <v>73400</v>
      </c>
      <c r="H11" s="14">
        <v>102025</v>
      </c>
      <c r="I11" s="14">
        <f t="shared" si="14"/>
        <v>7340</v>
      </c>
      <c r="J11" s="14">
        <v>182715</v>
      </c>
      <c r="K11" s="14">
        <f t="shared" si="14"/>
        <v>139100</v>
      </c>
      <c r="L11" s="14">
        <v>-89700</v>
      </c>
      <c r="M11" s="14">
        <f t="shared" si="14"/>
        <v>9660</v>
      </c>
      <c r="N11" s="14">
        <v>59060</v>
      </c>
      <c r="O11" s="14">
        <v>22485</v>
      </c>
      <c r="P11" s="14">
        <v>17575</v>
      </c>
      <c r="Q11" s="14">
        <f t="shared" si="14"/>
        <v>4939.8999999999996</v>
      </c>
      <c r="R11" s="14">
        <v>5905</v>
      </c>
      <c r="S11" s="14">
        <v>10845</v>
      </c>
      <c r="T11" s="14">
        <v>48215</v>
      </c>
      <c r="U11" s="10"/>
      <c r="V11" s="10"/>
    </row>
    <row r="12" spans="1:22" ht="20.25">
      <c r="A12" s="24" t="s">
        <v>13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</row>
  </sheetData>
  <mergeCells count="14">
    <mergeCell ref="T4:T5"/>
    <mergeCell ref="U4:U5"/>
    <mergeCell ref="V4:V5"/>
    <mergeCell ref="A12:V12"/>
    <mergeCell ref="A1:V1"/>
    <mergeCell ref="A2:V2"/>
    <mergeCell ref="A3:V3"/>
    <mergeCell ref="A4:A5"/>
    <mergeCell ref="B4:B5"/>
    <mergeCell ref="C4:F4"/>
    <mergeCell ref="G4:J4"/>
    <mergeCell ref="K4:N4"/>
    <mergeCell ref="O4:Q4"/>
    <mergeCell ref="S4:S5"/>
  </mergeCells>
  <pageMargins left="0.24" right="0.15748031496063" top="0.23622047244094499" bottom="0.23622047244094499" header="0" footer="0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2"/>
  <sheetViews>
    <sheetView topLeftCell="G2" zoomScale="90" zoomScaleNormal="90" workbookViewId="0">
      <selection activeCell="Y8" sqref="Y8"/>
    </sheetView>
  </sheetViews>
  <sheetFormatPr defaultRowHeight="15"/>
  <cols>
    <col min="1" max="1" width="4" customWidth="1"/>
    <col min="2" max="2" width="7.85546875" customWidth="1"/>
    <col min="3" max="22" width="10.140625" customWidth="1"/>
  </cols>
  <sheetData>
    <row r="1" spans="1:22" ht="27.75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ht="23.25">
      <c r="A2" s="26" t="s">
        <v>52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ht="30.75" customHeight="1">
      <c r="A3" s="27" t="s">
        <v>26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2" ht="15" customHeight="1">
      <c r="A4" s="23" t="s">
        <v>0</v>
      </c>
      <c r="B4" s="23" t="s">
        <v>1</v>
      </c>
      <c r="C4" s="28" t="s">
        <v>2</v>
      </c>
      <c r="D4" s="28"/>
      <c r="E4" s="28"/>
      <c r="F4" s="28"/>
      <c r="G4" s="28" t="s">
        <v>3</v>
      </c>
      <c r="H4" s="28"/>
      <c r="I4" s="28"/>
      <c r="J4" s="28"/>
      <c r="K4" s="28" t="s">
        <v>4</v>
      </c>
      <c r="L4" s="28"/>
      <c r="M4" s="28"/>
      <c r="N4" s="28"/>
      <c r="O4" s="28" t="s">
        <v>5</v>
      </c>
      <c r="P4" s="28"/>
      <c r="Q4" s="28"/>
      <c r="R4" s="13"/>
      <c r="S4" s="23" t="s">
        <v>16</v>
      </c>
      <c r="T4" s="23" t="s">
        <v>17</v>
      </c>
      <c r="U4" s="23" t="s">
        <v>15</v>
      </c>
      <c r="V4" s="23" t="s">
        <v>14</v>
      </c>
    </row>
    <row r="5" spans="1:22" ht="87.75" customHeight="1">
      <c r="A5" s="23"/>
      <c r="B5" s="23"/>
      <c r="C5" s="12" t="s">
        <v>23</v>
      </c>
      <c r="D5" s="12" t="s">
        <v>6</v>
      </c>
      <c r="E5" s="12" t="s">
        <v>7</v>
      </c>
      <c r="F5" s="12" t="s">
        <v>8</v>
      </c>
      <c r="G5" s="12" t="s">
        <v>23</v>
      </c>
      <c r="H5" s="12" t="s">
        <v>6</v>
      </c>
      <c r="I5" s="12" t="s">
        <v>7</v>
      </c>
      <c r="J5" s="12" t="s">
        <v>8</v>
      </c>
      <c r="K5" s="12" t="s">
        <v>9</v>
      </c>
      <c r="L5" s="12" t="s">
        <v>6</v>
      </c>
      <c r="M5" s="12" t="s">
        <v>7</v>
      </c>
      <c r="N5" s="12" t="s">
        <v>8</v>
      </c>
      <c r="O5" s="12" t="s">
        <v>10</v>
      </c>
      <c r="P5" s="12" t="s">
        <v>11</v>
      </c>
      <c r="Q5" s="12" t="s">
        <v>12</v>
      </c>
      <c r="R5" s="12" t="s">
        <v>19</v>
      </c>
      <c r="S5" s="23"/>
      <c r="T5" s="23"/>
      <c r="U5" s="23"/>
      <c r="V5" s="23"/>
    </row>
    <row r="6" spans="1:22" ht="41.25" customHeight="1">
      <c r="A6" s="1">
        <v>1</v>
      </c>
      <c r="B6" s="2">
        <v>43009</v>
      </c>
      <c r="C6" s="3">
        <v>36900</v>
      </c>
      <c r="D6" s="3">
        <f>5*C6/100</f>
        <v>1845</v>
      </c>
      <c r="E6" s="3">
        <f>C6*8/100</f>
        <v>2952</v>
      </c>
      <c r="F6" s="3">
        <f t="shared" ref="F6:F10" si="0">C6+D6+E6</f>
        <v>41697</v>
      </c>
      <c r="G6" s="4">
        <v>14110</v>
      </c>
      <c r="H6" s="3">
        <f>G6*139/100</f>
        <v>19612.900000000001</v>
      </c>
      <c r="I6" s="3">
        <f>G6*10/100</f>
        <v>1411</v>
      </c>
      <c r="J6" s="3">
        <f t="shared" ref="J6:J10" si="1">G6+H6+I6</f>
        <v>35133.9</v>
      </c>
      <c r="K6" s="3">
        <f t="shared" ref="K6:N10" si="2">C6-G6</f>
        <v>22790</v>
      </c>
      <c r="L6" s="3">
        <f t="shared" si="2"/>
        <v>-17767.900000000001</v>
      </c>
      <c r="M6" s="3">
        <f t="shared" si="2"/>
        <v>1541</v>
      </c>
      <c r="N6" s="3">
        <f>F6-J6</f>
        <v>6563.0999999999985</v>
      </c>
      <c r="O6" s="3">
        <f>(C6+D6)*10/100</f>
        <v>3874.5</v>
      </c>
      <c r="P6" s="3">
        <f>(G6+H6)*10/100</f>
        <v>3372.29</v>
      </c>
      <c r="Q6" s="3">
        <v>503</v>
      </c>
      <c r="R6" s="3">
        <f>N6*10/100</f>
        <v>656.30999999999983</v>
      </c>
      <c r="S6" s="3">
        <v>1159</v>
      </c>
      <c r="T6" s="3">
        <f t="shared" ref="T6:T10" si="3">N6-S6</f>
        <v>5404.0999999999985</v>
      </c>
      <c r="U6" s="5" t="s">
        <v>56</v>
      </c>
      <c r="V6" s="6" t="s">
        <v>57</v>
      </c>
    </row>
    <row r="7" spans="1:22" ht="41.25" customHeight="1">
      <c r="A7" s="1">
        <v>2</v>
      </c>
      <c r="B7" s="2">
        <v>43040</v>
      </c>
      <c r="C7" s="3">
        <v>36900</v>
      </c>
      <c r="D7" s="3">
        <f t="shared" ref="D7:D8" si="4">5*C7/100</f>
        <v>1845</v>
      </c>
      <c r="E7" s="3">
        <f t="shared" ref="E7:E10" si="5">C7*8/100</f>
        <v>2952</v>
      </c>
      <c r="F7" s="3">
        <f t="shared" si="0"/>
        <v>41697</v>
      </c>
      <c r="G7" s="4">
        <v>14110</v>
      </c>
      <c r="H7" s="3">
        <f>G7*139/100</f>
        <v>19612.900000000001</v>
      </c>
      <c r="I7" s="3">
        <f t="shared" ref="I7:I10" si="6">G7*10/100</f>
        <v>1411</v>
      </c>
      <c r="J7" s="3">
        <f t="shared" si="1"/>
        <v>35133.9</v>
      </c>
      <c r="K7" s="3">
        <f t="shared" si="2"/>
        <v>22790</v>
      </c>
      <c r="L7" s="3">
        <f t="shared" si="2"/>
        <v>-17767.900000000001</v>
      </c>
      <c r="M7" s="3">
        <f t="shared" si="2"/>
        <v>1541</v>
      </c>
      <c r="N7" s="3">
        <f t="shared" si="2"/>
        <v>6563.0999999999985</v>
      </c>
      <c r="O7" s="3">
        <f t="shared" ref="O7:O10" si="7">(C7+D7)*10/100</f>
        <v>3874.5</v>
      </c>
      <c r="P7" s="3">
        <f t="shared" ref="P7:P10" si="8">(G7+H7)*10/100</f>
        <v>3372.29</v>
      </c>
      <c r="Q7" s="3">
        <v>503</v>
      </c>
      <c r="R7" s="3">
        <f t="shared" ref="R7:R10" si="9">N7*10/100</f>
        <v>656.30999999999983</v>
      </c>
      <c r="S7" s="3">
        <v>1159</v>
      </c>
      <c r="T7" s="3">
        <f t="shared" si="3"/>
        <v>5404.0999999999985</v>
      </c>
      <c r="U7" s="5" t="s">
        <v>58</v>
      </c>
      <c r="V7" s="6" t="s">
        <v>59</v>
      </c>
    </row>
    <row r="8" spans="1:22" ht="41.25" customHeight="1">
      <c r="A8" s="1">
        <v>3</v>
      </c>
      <c r="B8" s="2">
        <v>43070</v>
      </c>
      <c r="C8" s="3">
        <v>36900</v>
      </c>
      <c r="D8" s="3">
        <f t="shared" si="4"/>
        <v>1845</v>
      </c>
      <c r="E8" s="3">
        <f t="shared" si="5"/>
        <v>2952</v>
      </c>
      <c r="F8" s="3">
        <f t="shared" si="0"/>
        <v>41697</v>
      </c>
      <c r="G8" s="4">
        <v>14110</v>
      </c>
      <c r="H8" s="3">
        <f t="shared" ref="H8:H10" si="10">G8*139/100</f>
        <v>19612.900000000001</v>
      </c>
      <c r="I8" s="3">
        <f t="shared" si="6"/>
        <v>1411</v>
      </c>
      <c r="J8" s="3">
        <f t="shared" si="1"/>
        <v>35133.9</v>
      </c>
      <c r="K8" s="3">
        <f t="shared" si="2"/>
        <v>22790</v>
      </c>
      <c r="L8" s="3">
        <f t="shared" si="2"/>
        <v>-17767.900000000001</v>
      </c>
      <c r="M8" s="3">
        <f t="shared" si="2"/>
        <v>1541</v>
      </c>
      <c r="N8" s="3">
        <f t="shared" si="2"/>
        <v>6563.0999999999985</v>
      </c>
      <c r="O8" s="3">
        <f t="shared" si="7"/>
        <v>3874.5</v>
      </c>
      <c r="P8" s="3">
        <f t="shared" si="8"/>
        <v>3372.29</v>
      </c>
      <c r="Q8" s="3">
        <v>503</v>
      </c>
      <c r="R8" s="3">
        <f t="shared" si="9"/>
        <v>656.30999999999983</v>
      </c>
      <c r="S8" s="3">
        <v>1159</v>
      </c>
      <c r="T8" s="3">
        <f t="shared" si="3"/>
        <v>5404.0999999999985</v>
      </c>
      <c r="U8" s="5" t="s">
        <v>60</v>
      </c>
      <c r="V8" s="6" t="s">
        <v>61</v>
      </c>
    </row>
    <row r="9" spans="1:22" ht="34.5" customHeight="1">
      <c r="A9" s="1">
        <v>4</v>
      </c>
      <c r="B9" s="2">
        <v>43101</v>
      </c>
      <c r="C9" s="3">
        <v>36900</v>
      </c>
      <c r="D9" s="3">
        <f>C9*7/100</f>
        <v>2583</v>
      </c>
      <c r="E9" s="3">
        <f t="shared" si="5"/>
        <v>2952</v>
      </c>
      <c r="F9" s="3">
        <f t="shared" si="0"/>
        <v>42435</v>
      </c>
      <c r="G9" s="4">
        <v>14110</v>
      </c>
      <c r="H9" s="3">
        <f t="shared" si="10"/>
        <v>19612.900000000001</v>
      </c>
      <c r="I9" s="3">
        <f t="shared" si="6"/>
        <v>1411</v>
      </c>
      <c r="J9" s="3">
        <f t="shared" si="1"/>
        <v>35133.9</v>
      </c>
      <c r="K9" s="3">
        <f t="shared" si="2"/>
        <v>22790</v>
      </c>
      <c r="L9" s="3">
        <f t="shared" si="2"/>
        <v>-17029.900000000001</v>
      </c>
      <c r="M9" s="3">
        <f t="shared" si="2"/>
        <v>1541</v>
      </c>
      <c r="N9" s="3">
        <f t="shared" si="2"/>
        <v>7301.0999999999985</v>
      </c>
      <c r="O9" s="3">
        <f t="shared" si="7"/>
        <v>3948.3</v>
      </c>
      <c r="P9" s="3">
        <f t="shared" si="8"/>
        <v>3372.29</v>
      </c>
      <c r="Q9" s="3">
        <f t="shared" ref="Q9:Q10" si="11">O9-P9</f>
        <v>576.01000000000022</v>
      </c>
      <c r="R9" s="3">
        <f t="shared" si="9"/>
        <v>730.1099999999999</v>
      </c>
      <c r="S9" s="3">
        <f t="shared" ref="S9:S10" si="12">Q9+R9</f>
        <v>1306.1200000000001</v>
      </c>
      <c r="T9" s="3">
        <f t="shared" si="3"/>
        <v>5994.9799999999987</v>
      </c>
      <c r="U9" s="5" t="s">
        <v>62</v>
      </c>
      <c r="V9" s="6" t="s">
        <v>63</v>
      </c>
    </row>
    <row r="10" spans="1:22" ht="31.5" customHeight="1">
      <c r="A10" s="1">
        <v>5</v>
      </c>
      <c r="B10" s="2">
        <v>43132</v>
      </c>
      <c r="C10" s="3">
        <v>36900</v>
      </c>
      <c r="D10" s="3">
        <f t="shared" ref="D10" si="13">C10*7/100</f>
        <v>2583</v>
      </c>
      <c r="E10" s="3">
        <f t="shared" si="5"/>
        <v>2952</v>
      </c>
      <c r="F10" s="3">
        <f t="shared" si="0"/>
        <v>42435</v>
      </c>
      <c r="G10" s="4">
        <v>14110</v>
      </c>
      <c r="H10" s="3">
        <f t="shared" si="10"/>
        <v>19612.900000000001</v>
      </c>
      <c r="I10" s="3">
        <f t="shared" si="6"/>
        <v>1411</v>
      </c>
      <c r="J10" s="3">
        <f t="shared" si="1"/>
        <v>35133.9</v>
      </c>
      <c r="K10" s="3">
        <f t="shared" si="2"/>
        <v>22790</v>
      </c>
      <c r="L10" s="3">
        <f t="shared" si="2"/>
        <v>-17029.900000000001</v>
      </c>
      <c r="M10" s="3">
        <f t="shared" si="2"/>
        <v>1541</v>
      </c>
      <c r="N10" s="3">
        <f t="shared" si="2"/>
        <v>7301.0999999999985</v>
      </c>
      <c r="O10" s="3">
        <f t="shared" si="7"/>
        <v>3948.3</v>
      </c>
      <c r="P10" s="3">
        <f t="shared" si="8"/>
        <v>3372.29</v>
      </c>
      <c r="Q10" s="3">
        <f t="shared" si="11"/>
        <v>576.01000000000022</v>
      </c>
      <c r="R10" s="3">
        <f t="shared" si="9"/>
        <v>730.1099999999999</v>
      </c>
      <c r="S10" s="3">
        <f t="shared" si="12"/>
        <v>1306.1200000000001</v>
      </c>
      <c r="T10" s="3">
        <f t="shared" si="3"/>
        <v>5994.9799999999987</v>
      </c>
      <c r="U10" s="5" t="s">
        <v>64</v>
      </c>
      <c r="V10" s="6" t="s">
        <v>65</v>
      </c>
    </row>
    <row r="11" spans="1:22">
      <c r="A11" s="10"/>
      <c r="B11" s="10"/>
      <c r="C11" s="14">
        <f t="shared" ref="C11:T11" si="14">SUM(C6:C10)</f>
        <v>184500</v>
      </c>
      <c r="D11" s="14">
        <f t="shared" si="14"/>
        <v>10701</v>
      </c>
      <c r="E11" s="14">
        <f t="shared" si="14"/>
        <v>14760</v>
      </c>
      <c r="F11" s="14">
        <f t="shared" si="14"/>
        <v>209961</v>
      </c>
      <c r="G11" s="14">
        <f t="shared" si="14"/>
        <v>70550</v>
      </c>
      <c r="H11" s="14">
        <f t="shared" si="14"/>
        <v>98064.5</v>
      </c>
      <c r="I11" s="14">
        <f t="shared" si="14"/>
        <v>7055</v>
      </c>
      <c r="J11" s="14">
        <f t="shared" si="14"/>
        <v>175669.5</v>
      </c>
      <c r="K11" s="14">
        <f t="shared" si="14"/>
        <v>113950</v>
      </c>
      <c r="L11" s="14">
        <f t="shared" si="14"/>
        <v>-87363.5</v>
      </c>
      <c r="M11" s="14">
        <f t="shared" si="14"/>
        <v>7705</v>
      </c>
      <c r="N11" s="14">
        <v>34291</v>
      </c>
      <c r="O11" s="14">
        <f t="shared" si="14"/>
        <v>19520.099999999999</v>
      </c>
      <c r="P11" s="14">
        <f t="shared" si="14"/>
        <v>16861.45</v>
      </c>
      <c r="Q11" s="14">
        <v>2661</v>
      </c>
      <c r="R11" s="14">
        <v>3428</v>
      </c>
      <c r="S11" s="14">
        <f t="shared" si="14"/>
        <v>6089.24</v>
      </c>
      <c r="T11" s="14">
        <f t="shared" si="14"/>
        <v>28202.259999999995</v>
      </c>
      <c r="U11" s="10"/>
      <c r="V11" s="10"/>
    </row>
    <row r="12" spans="1:22" ht="20.25">
      <c r="A12" s="24" t="s">
        <v>13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</row>
  </sheetData>
  <mergeCells count="14">
    <mergeCell ref="T4:T5"/>
    <mergeCell ref="U4:U5"/>
    <mergeCell ref="V4:V5"/>
    <mergeCell ref="A12:V12"/>
    <mergeCell ref="A1:V1"/>
    <mergeCell ref="A2:V2"/>
    <mergeCell ref="A3:V3"/>
    <mergeCell ref="A4:A5"/>
    <mergeCell ref="B4:B5"/>
    <mergeCell ref="C4:F4"/>
    <mergeCell ref="G4:J4"/>
    <mergeCell ref="K4:N4"/>
    <mergeCell ref="O4:Q4"/>
    <mergeCell ref="S4:S5"/>
  </mergeCells>
  <pageMargins left="0.26" right="0.15748031496063" top="0.23622047244094499" bottom="0.23622047244094499" header="0" footer="0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2"/>
  <sheetViews>
    <sheetView topLeftCell="E1" zoomScale="90" zoomScaleNormal="90" workbookViewId="0">
      <selection activeCell="X5" sqref="X5"/>
    </sheetView>
  </sheetViews>
  <sheetFormatPr defaultRowHeight="15"/>
  <cols>
    <col min="1" max="22" width="9.5703125" customWidth="1"/>
  </cols>
  <sheetData>
    <row r="1" spans="1:22" ht="27.75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ht="23.25">
      <c r="A2" s="26" t="s">
        <v>52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ht="30.75" customHeight="1">
      <c r="A3" s="27" t="s">
        <v>51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2" ht="15" customHeight="1">
      <c r="A4" s="23" t="s">
        <v>0</v>
      </c>
      <c r="B4" s="23" t="s">
        <v>1</v>
      </c>
      <c r="C4" s="28" t="s">
        <v>2</v>
      </c>
      <c r="D4" s="28"/>
      <c r="E4" s="28"/>
      <c r="F4" s="28"/>
      <c r="G4" s="28" t="s">
        <v>3</v>
      </c>
      <c r="H4" s="28"/>
      <c r="I4" s="28"/>
      <c r="J4" s="28"/>
      <c r="K4" s="28" t="s">
        <v>4</v>
      </c>
      <c r="L4" s="28"/>
      <c r="M4" s="28"/>
      <c r="N4" s="28"/>
      <c r="O4" s="28" t="s">
        <v>5</v>
      </c>
      <c r="P4" s="28"/>
      <c r="Q4" s="28"/>
      <c r="R4" s="19"/>
      <c r="S4" s="23" t="s">
        <v>16</v>
      </c>
      <c r="T4" s="23" t="s">
        <v>17</v>
      </c>
      <c r="U4" s="23" t="s">
        <v>15</v>
      </c>
      <c r="V4" s="23" t="s">
        <v>14</v>
      </c>
    </row>
    <row r="5" spans="1:22" ht="87.75" customHeight="1">
      <c r="A5" s="23"/>
      <c r="B5" s="23"/>
      <c r="C5" s="18" t="s">
        <v>23</v>
      </c>
      <c r="D5" s="18" t="s">
        <v>6</v>
      </c>
      <c r="E5" s="18" t="s">
        <v>7</v>
      </c>
      <c r="F5" s="18" t="s">
        <v>8</v>
      </c>
      <c r="G5" s="18" t="s">
        <v>23</v>
      </c>
      <c r="H5" s="18" t="s">
        <v>6</v>
      </c>
      <c r="I5" s="18" t="s">
        <v>7</v>
      </c>
      <c r="J5" s="18" t="s">
        <v>8</v>
      </c>
      <c r="K5" s="18" t="s">
        <v>9</v>
      </c>
      <c r="L5" s="18" t="s">
        <v>6</v>
      </c>
      <c r="M5" s="18" t="s">
        <v>7</v>
      </c>
      <c r="N5" s="18" t="s">
        <v>8</v>
      </c>
      <c r="O5" s="18" t="s">
        <v>10</v>
      </c>
      <c r="P5" s="18" t="s">
        <v>11</v>
      </c>
      <c r="Q5" s="18" t="s">
        <v>12</v>
      </c>
      <c r="R5" s="18" t="s">
        <v>19</v>
      </c>
      <c r="S5" s="23"/>
      <c r="T5" s="23"/>
      <c r="U5" s="23"/>
      <c r="V5" s="23"/>
    </row>
    <row r="6" spans="1:22" ht="41.25" customHeight="1">
      <c r="A6" s="1">
        <v>1</v>
      </c>
      <c r="B6" s="2">
        <v>43009</v>
      </c>
      <c r="C6" s="3">
        <v>36900</v>
      </c>
      <c r="D6" s="3">
        <f>5*C6/100</f>
        <v>1845</v>
      </c>
      <c r="E6" s="3">
        <f>C6*8/100</f>
        <v>2952</v>
      </c>
      <c r="F6" s="3">
        <f t="shared" ref="F6:F10" si="0">C6+D6+E6</f>
        <v>41697</v>
      </c>
      <c r="G6" s="4">
        <v>14110</v>
      </c>
      <c r="H6" s="3">
        <f>G6*139/100</f>
        <v>19612.900000000001</v>
      </c>
      <c r="I6" s="3">
        <f>G6*10/100</f>
        <v>1411</v>
      </c>
      <c r="J6" s="3">
        <f t="shared" ref="J6:J10" si="1">G6+H6+I6</f>
        <v>35133.9</v>
      </c>
      <c r="K6" s="3">
        <f t="shared" ref="K6:N10" si="2">C6-G6</f>
        <v>22790</v>
      </c>
      <c r="L6" s="3">
        <f t="shared" si="2"/>
        <v>-17767.900000000001</v>
      </c>
      <c r="M6" s="3">
        <f t="shared" si="2"/>
        <v>1541</v>
      </c>
      <c r="N6" s="3">
        <f>F6-J6</f>
        <v>6563.0999999999985</v>
      </c>
      <c r="O6" s="3">
        <f>(C6+D6)*10/100</f>
        <v>3874.5</v>
      </c>
      <c r="P6" s="3">
        <f>(G6+H6)*10/100</f>
        <v>3372.29</v>
      </c>
      <c r="Q6" s="3">
        <v>503</v>
      </c>
      <c r="R6" s="3">
        <f>N6*10/100</f>
        <v>656.30999999999983</v>
      </c>
      <c r="S6" s="3">
        <v>1159</v>
      </c>
      <c r="T6" s="3">
        <f t="shared" ref="T6:T10" si="3">N6-S6</f>
        <v>5404.0999999999985</v>
      </c>
      <c r="U6" s="5" t="s">
        <v>68</v>
      </c>
      <c r="V6" s="6" t="s">
        <v>71</v>
      </c>
    </row>
    <row r="7" spans="1:22" ht="41.25" customHeight="1">
      <c r="A7" s="1">
        <v>2</v>
      </c>
      <c r="B7" s="2">
        <v>43040</v>
      </c>
      <c r="C7" s="3">
        <v>36900</v>
      </c>
      <c r="D7" s="3">
        <f t="shared" ref="D7:D8" si="4">5*C7/100</f>
        <v>1845</v>
      </c>
      <c r="E7" s="3">
        <f t="shared" ref="E7:E10" si="5">C7*8/100</f>
        <v>2952</v>
      </c>
      <c r="F7" s="3">
        <f t="shared" si="0"/>
        <v>41697</v>
      </c>
      <c r="G7" s="4">
        <v>14110</v>
      </c>
      <c r="H7" s="3">
        <f>G7*139/100</f>
        <v>19612.900000000001</v>
      </c>
      <c r="I7" s="3">
        <f t="shared" ref="I7:I10" si="6">G7*10/100</f>
        <v>1411</v>
      </c>
      <c r="J7" s="3">
        <f t="shared" si="1"/>
        <v>35133.9</v>
      </c>
      <c r="K7" s="3">
        <f t="shared" si="2"/>
        <v>22790</v>
      </c>
      <c r="L7" s="3">
        <f t="shared" si="2"/>
        <v>-17767.900000000001</v>
      </c>
      <c r="M7" s="3">
        <f t="shared" si="2"/>
        <v>1541</v>
      </c>
      <c r="N7" s="3">
        <f t="shared" si="2"/>
        <v>6563.0999999999985</v>
      </c>
      <c r="O7" s="3">
        <f t="shared" ref="O7:O10" si="7">(C7+D7)*10/100</f>
        <v>3874.5</v>
      </c>
      <c r="P7" s="3">
        <f t="shared" ref="P7:P10" si="8">(G7+H7)*10/100</f>
        <v>3372.29</v>
      </c>
      <c r="Q7" s="3">
        <v>503</v>
      </c>
      <c r="R7" s="3">
        <f t="shared" ref="R7:R10" si="9">N7*10/100</f>
        <v>656.30999999999983</v>
      </c>
      <c r="S7" s="3">
        <v>1159</v>
      </c>
      <c r="T7" s="3">
        <f t="shared" si="3"/>
        <v>5404.0999999999985</v>
      </c>
      <c r="U7" s="5" t="s">
        <v>69</v>
      </c>
      <c r="V7" s="6" t="s">
        <v>72</v>
      </c>
    </row>
    <row r="8" spans="1:22" ht="41.25" customHeight="1">
      <c r="A8" s="1">
        <v>3</v>
      </c>
      <c r="B8" s="2">
        <v>43070</v>
      </c>
      <c r="C8" s="3">
        <v>36900</v>
      </c>
      <c r="D8" s="3">
        <f t="shared" si="4"/>
        <v>1845</v>
      </c>
      <c r="E8" s="3">
        <f t="shared" si="5"/>
        <v>2952</v>
      </c>
      <c r="F8" s="3">
        <f t="shared" si="0"/>
        <v>41697</v>
      </c>
      <c r="G8" s="4">
        <v>14110</v>
      </c>
      <c r="H8" s="3">
        <f t="shared" ref="H8:H10" si="10">G8*139/100</f>
        <v>19612.900000000001</v>
      </c>
      <c r="I8" s="3">
        <f t="shared" si="6"/>
        <v>1411</v>
      </c>
      <c r="J8" s="3">
        <f t="shared" si="1"/>
        <v>35133.9</v>
      </c>
      <c r="K8" s="3">
        <f t="shared" si="2"/>
        <v>22790</v>
      </c>
      <c r="L8" s="3">
        <f t="shared" si="2"/>
        <v>-17767.900000000001</v>
      </c>
      <c r="M8" s="3">
        <f t="shared" si="2"/>
        <v>1541</v>
      </c>
      <c r="N8" s="3">
        <f t="shared" si="2"/>
        <v>6563.0999999999985</v>
      </c>
      <c r="O8" s="3">
        <f t="shared" si="7"/>
        <v>3874.5</v>
      </c>
      <c r="P8" s="3">
        <f t="shared" si="8"/>
        <v>3372.29</v>
      </c>
      <c r="Q8" s="3">
        <v>503</v>
      </c>
      <c r="R8" s="3">
        <f t="shared" si="9"/>
        <v>656.30999999999983</v>
      </c>
      <c r="S8" s="3">
        <v>1159</v>
      </c>
      <c r="T8" s="3">
        <f t="shared" si="3"/>
        <v>5404.0999999999985</v>
      </c>
      <c r="U8" s="5" t="s">
        <v>70</v>
      </c>
      <c r="V8" s="6" t="s">
        <v>73</v>
      </c>
    </row>
    <row r="9" spans="1:22" ht="34.5" customHeight="1">
      <c r="A9" s="1">
        <v>4</v>
      </c>
      <c r="B9" s="2">
        <v>43101</v>
      </c>
      <c r="C9" s="3">
        <v>36900</v>
      </c>
      <c r="D9" s="3">
        <f>C9*7/100</f>
        <v>2583</v>
      </c>
      <c r="E9" s="3">
        <f t="shared" si="5"/>
        <v>2952</v>
      </c>
      <c r="F9" s="3">
        <f t="shared" si="0"/>
        <v>42435</v>
      </c>
      <c r="G9" s="4">
        <v>14110</v>
      </c>
      <c r="H9" s="3">
        <f t="shared" si="10"/>
        <v>19612.900000000001</v>
      </c>
      <c r="I9" s="3">
        <f t="shared" si="6"/>
        <v>1411</v>
      </c>
      <c r="J9" s="3">
        <f t="shared" si="1"/>
        <v>35133.9</v>
      </c>
      <c r="K9" s="3">
        <f t="shared" si="2"/>
        <v>22790</v>
      </c>
      <c r="L9" s="3">
        <f t="shared" si="2"/>
        <v>-17029.900000000001</v>
      </c>
      <c r="M9" s="3">
        <f t="shared" si="2"/>
        <v>1541</v>
      </c>
      <c r="N9" s="3">
        <f t="shared" si="2"/>
        <v>7301.0999999999985</v>
      </c>
      <c r="O9" s="3">
        <f t="shared" si="7"/>
        <v>3948.3</v>
      </c>
      <c r="P9" s="3">
        <f t="shared" si="8"/>
        <v>3372.29</v>
      </c>
      <c r="Q9" s="3">
        <f t="shared" ref="Q9:Q10" si="11">O9-P9</f>
        <v>576.01000000000022</v>
      </c>
      <c r="R9" s="3">
        <f t="shared" si="9"/>
        <v>730.1099999999999</v>
      </c>
      <c r="S9" s="3">
        <f t="shared" ref="S9:S10" si="12">Q9+R9</f>
        <v>1306.1200000000001</v>
      </c>
      <c r="T9" s="3">
        <f t="shared" si="3"/>
        <v>5994.9799999999987</v>
      </c>
      <c r="U9" s="5" t="s">
        <v>75</v>
      </c>
      <c r="V9" s="6" t="s">
        <v>74</v>
      </c>
    </row>
    <row r="10" spans="1:22" ht="31.5" customHeight="1">
      <c r="A10" s="1">
        <v>5</v>
      </c>
      <c r="B10" s="2">
        <v>43132</v>
      </c>
      <c r="C10" s="3">
        <v>36900</v>
      </c>
      <c r="D10" s="3">
        <f t="shared" ref="D10" si="13">C10*7/100</f>
        <v>2583</v>
      </c>
      <c r="E10" s="3">
        <f t="shared" si="5"/>
        <v>2952</v>
      </c>
      <c r="F10" s="3">
        <f t="shared" si="0"/>
        <v>42435</v>
      </c>
      <c r="G10" s="4">
        <v>14110</v>
      </c>
      <c r="H10" s="3">
        <f t="shared" si="10"/>
        <v>19612.900000000001</v>
      </c>
      <c r="I10" s="3">
        <f t="shared" si="6"/>
        <v>1411</v>
      </c>
      <c r="J10" s="3">
        <f t="shared" si="1"/>
        <v>35133.9</v>
      </c>
      <c r="K10" s="3">
        <f t="shared" si="2"/>
        <v>22790</v>
      </c>
      <c r="L10" s="3">
        <f t="shared" si="2"/>
        <v>-17029.900000000001</v>
      </c>
      <c r="M10" s="3">
        <f t="shared" si="2"/>
        <v>1541</v>
      </c>
      <c r="N10" s="3">
        <f t="shared" si="2"/>
        <v>7301.0999999999985</v>
      </c>
      <c r="O10" s="3">
        <f t="shared" si="7"/>
        <v>3948.3</v>
      </c>
      <c r="P10" s="3">
        <f t="shared" si="8"/>
        <v>3372.29</v>
      </c>
      <c r="Q10" s="3">
        <f t="shared" si="11"/>
        <v>576.01000000000022</v>
      </c>
      <c r="R10" s="3">
        <f t="shared" si="9"/>
        <v>730.1099999999999</v>
      </c>
      <c r="S10" s="3">
        <f t="shared" si="12"/>
        <v>1306.1200000000001</v>
      </c>
      <c r="T10" s="3">
        <f t="shared" si="3"/>
        <v>5994.9799999999987</v>
      </c>
      <c r="U10" s="5" t="s">
        <v>76</v>
      </c>
      <c r="V10" s="6" t="s">
        <v>77</v>
      </c>
    </row>
    <row r="11" spans="1:22">
      <c r="A11" s="10"/>
      <c r="B11" s="10"/>
      <c r="C11" s="14">
        <f t="shared" ref="C11:T11" si="14">SUM(C6:C10)</f>
        <v>184500</v>
      </c>
      <c r="D11" s="14">
        <f t="shared" si="14"/>
        <v>10701</v>
      </c>
      <c r="E11" s="14">
        <f t="shared" si="14"/>
        <v>14760</v>
      </c>
      <c r="F11" s="14">
        <f t="shared" si="14"/>
        <v>209961</v>
      </c>
      <c r="G11" s="14">
        <f t="shared" si="14"/>
        <v>70550</v>
      </c>
      <c r="H11" s="14">
        <f t="shared" si="14"/>
        <v>98064.5</v>
      </c>
      <c r="I11" s="14">
        <f t="shared" si="14"/>
        <v>7055</v>
      </c>
      <c r="J11" s="14">
        <f t="shared" si="14"/>
        <v>175669.5</v>
      </c>
      <c r="K11" s="14">
        <f t="shared" si="14"/>
        <v>113950</v>
      </c>
      <c r="L11" s="14">
        <f t="shared" si="14"/>
        <v>-87363.5</v>
      </c>
      <c r="M11" s="14">
        <f t="shared" si="14"/>
        <v>7705</v>
      </c>
      <c r="N11" s="14">
        <v>34291</v>
      </c>
      <c r="O11" s="14">
        <f t="shared" si="14"/>
        <v>19520.099999999999</v>
      </c>
      <c r="P11" s="14">
        <f t="shared" si="14"/>
        <v>16861.45</v>
      </c>
      <c r="Q11" s="14">
        <v>2661</v>
      </c>
      <c r="R11" s="14">
        <v>3428</v>
      </c>
      <c r="S11" s="14">
        <f t="shared" si="14"/>
        <v>6089.24</v>
      </c>
      <c r="T11" s="14">
        <f t="shared" si="14"/>
        <v>28202.259999999995</v>
      </c>
      <c r="U11" s="10"/>
      <c r="V11" s="10"/>
    </row>
    <row r="12" spans="1:22" ht="20.25">
      <c r="A12" s="24" t="s">
        <v>13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</row>
  </sheetData>
  <mergeCells count="14">
    <mergeCell ref="T4:T5"/>
    <mergeCell ref="U4:U5"/>
    <mergeCell ref="V4:V5"/>
    <mergeCell ref="A12:V12"/>
    <mergeCell ref="A1:V1"/>
    <mergeCell ref="A2:V2"/>
    <mergeCell ref="A3:V3"/>
    <mergeCell ref="A4:A5"/>
    <mergeCell ref="B4:B5"/>
    <mergeCell ref="C4:F4"/>
    <mergeCell ref="G4:J4"/>
    <mergeCell ref="K4:N4"/>
    <mergeCell ref="O4:Q4"/>
    <mergeCell ref="S4:S5"/>
  </mergeCells>
  <pageMargins left="0.72" right="0.15748031496063" top="0.23622047244094499" bottom="0.23622047244094499" header="0" footer="0"/>
  <pageSetup paperSize="9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2"/>
  <sheetViews>
    <sheetView zoomScale="90" zoomScaleNormal="90" workbookViewId="0">
      <selection activeCell="V10" sqref="V10"/>
    </sheetView>
  </sheetViews>
  <sheetFormatPr defaultRowHeight="15"/>
  <cols>
    <col min="1" max="22" width="10.140625" customWidth="1"/>
  </cols>
  <sheetData>
    <row r="1" spans="1:22" ht="27.75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ht="23.25">
      <c r="A2" s="26" t="s">
        <v>52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ht="30.75" customHeight="1">
      <c r="A3" s="27" t="s">
        <v>28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2" ht="15" customHeight="1">
      <c r="A4" s="23" t="s">
        <v>0</v>
      </c>
      <c r="B4" s="23" t="s">
        <v>1</v>
      </c>
      <c r="C4" s="28" t="s">
        <v>2</v>
      </c>
      <c r="D4" s="28"/>
      <c r="E4" s="28"/>
      <c r="F4" s="28"/>
      <c r="G4" s="28" t="s">
        <v>3</v>
      </c>
      <c r="H4" s="28"/>
      <c r="I4" s="28"/>
      <c r="J4" s="28"/>
      <c r="K4" s="28" t="s">
        <v>4</v>
      </c>
      <c r="L4" s="28"/>
      <c r="M4" s="28"/>
      <c r="N4" s="28"/>
      <c r="O4" s="28" t="s">
        <v>5</v>
      </c>
      <c r="P4" s="28"/>
      <c r="Q4" s="28"/>
      <c r="R4" s="13"/>
      <c r="S4" s="23" t="s">
        <v>16</v>
      </c>
      <c r="T4" s="23" t="s">
        <v>17</v>
      </c>
      <c r="U4" s="23" t="s">
        <v>15</v>
      </c>
      <c r="V4" s="23" t="s">
        <v>14</v>
      </c>
    </row>
    <row r="5" spans="1:22" ht="87.75" customHeight="1">
      <c r="A5" s="23"/>
      <c r="B5" s="23"/>
      <c r="C5" s="12" t="s">
        <v>23</v>
      </c>
      <c r="D5" s="12" t="s">
        <v>6</v>
      </c>
      <c r="E5" s="12" t="s">
        <v>7</v>
      </c>
      <c r="F5" s="12" t="s">
        <v>8</v>
      </c>
      <c r="G5" s="12" t="s">
        <v>23</v>
      </c>
      <c r="H5" s="12" t="s">
        <v>6</v>
      </c>
      <c r="I5" s="12" t="s">
        <v>7</v>
      </c>
      <c r="J5" s="12" t="s">
        <v>8</v>
      </c>
      <c r="K5" s="12" t="s">
        <v>9</v>
      </c>
      <c r="L5" s="12" t="s">
        <v>6</v>
      </c>
      <c r="M5" s="12" t="s">
        <v>7</v>
      </c>
      <c r="N5" s="12" t="s">
        <v>8</v>
      </c>
      <c r="O5" s="12" t="s">
        <v>10</v>
      </c>
      <c r="P5" s="12" t="s">
        <v>11</v>
      </c>
      <c r="Q5" s="12" t="s">
        <v>12</v>
      </c>
      <c r="R5" s="12" t="s">
        <v>19</v>
      </c>
      <c r="S5" s="23"/>
      <c r="T5" s="23"/>
      <c r="U5" s="23"/>
      <c r="V5" s="23"/>
    </row>
    <row r="6" spans="1:22" ht="41.25" customHeight="1">
      <c r="A6" s="1">
        <v>1</v>
      </c>
      <c r="B6" s="2">
        <v>43009</v>
      </c>
      <c r="C6" s="3">
        <v>42500</v>
      </c>
      <c r="D6" s="3">
        <f>5*C6/100</f>
        <v>2125</v>
      </c>
      <c r="E6" s="3">
        <f>C6*8/100</f>
        <v>3400</v>
      </c>
      <c r="F6" s="3">
        <f t="shared" ref="F6:F10" si="0">C6+D6+E6</f>
        <v>48025</v>
      </c>
      <c r="G6" s="4">
        <v>16170</v>
      </c>
      <c r="H6" s="3">
        <f>G6*139/100</f>
        <v>22476.3</v>
      </c>
      <c r="I6" s="3">
        <f>G6*10/100</f>
        <v>1617</v>
      </c>
      <c r="J6" s="3">
        <f t="shared" ref="J6:J10" si="1">G6+H6+I6</f>
        <v>40263.300000000003</v>
      </c>
      <c r="K6" s="3">
        <f t="shared" ref="K6:N10" si="2">C6-G6</f>
        <v>26330</v>
      </c>
      <c r="L6" s="3">
        <f t="shared" si="2"/>
        <v>-20351.3</v>
      </c>
      <c r="M6" s="3">
        <f t="shared" si="2"/>
        <v>1783</v>
      </c>
      <c r="N6" s="3">
        <f>F6-J6</f>
        <v>7761.6999999999971</v>
      </c>
      <c r="O6" s="3">
        <f>(C6+D6)*10/100</f>
        <v>4462.5</v>
      </c>
      <c r="P6" s="3">
        <f>(G6+H6)*10/100</f>
        <v>3864.63</v>
      </c>
      <c r="Q6" s="3">
        <f>O6-P6</f>
        <v>597.86999999999989</v>
      </c>
      <c r="R6" s="3">
        <f>N6*10/100</f>
        <v>776.16999999999973</v>
      </c>
      <c r="S6" s="3">
        <f t="shared" ref="S6:S10" si="3">Q6+R6</f>
        <v>1374.0399999999995</v>
      </c>
      <c r="T6" s="3">
        <f t="shared" ref="T6:T10" si="4">N6-S6</f>
        <v>6387.659999999998</v>
      </c>
      <c r="U6" s="5" t="s">
        <v>56</v>
      </c>
      <c r="V6" s="6" t="s">
        <v>57</v>
      </c>
    </row>
    <row r="7" spans="1:22" ht="41.25" customHeight="1">
      <c r="A7" s="1">
        <v>2</v>
      </c>
      <c r="B7" s="2">
        <v>43040</v>
      </c>
      <c r="C7" s="3">
        <v>42500</v>
      </c>
      <c r="D7" s="3">
        <f t="shared" ref="D7:D8" si="5">5*C7/100</f>
        <v>2125</v>
      </c>
      <c r="E7" s="3">
        <f t="shared" ref="E7:E10" si="6">C7*8/100</f>
        <v>3400</v>
      </c>
      <c r="F7" s="3">
        <f t="shared" si="0"/>
        <v>48025</v>
      </c>
      <c r="G7" s="4">
        <v>16170</v>
      </c>
      <c r="H7" s="3">
        <f>G7*139/100</f>
        <v>22476.3</v>
      </c>
      <c r="I7" s="3">
        <f t="shared" ref="I7:I10" si="7">G7*10/100</f>
        <v>1617</v>
      </c>
      <c r="J7" s="3">
        <f t="shared" si="1"/>
        <v>40263.300000000003</v>
      </c>
      <c r="K7" s="3">
        <f t="shared" si="2"/>
        <v>26330</v>
      </c>
      <c r="L7" s="3">
        <f t="shared" si="2"/>
        <v>-20351.3</v>
      </c>
      <c r="M7" s="3">
        <f t="shared" si="2"/>
        <v>1783</v>
      </c>
      <c r="N7" s="3">
        <f t="shared" si="2"/>
        <v>7761.6999999999971</v>
      </c>
      <c r="O7" s="3">
        <f t="shared" ref="O7:O10" si="8">(C7+D7)*10/100</f>
        <v>4462.5</v>
      </c>
      <c r="P7" s="3">
        <f t="shared" ref="P7:P10" si="9">(G7+H7)*10/100</f>
        <v>3864.63</v>
      </c>
      <c r="Q7" s="3">
        <f t="shared" ref="Q7:Q10" si="10">O7-P7</f>
        <v>597.86999999999989</v>
      </c>
      <c r="R7" s="3">
        <f t="shared" ref="R7:R10" si="11">N7*10/100</f>
        <v>776.16999999999973</v>
      </c>
      <c r="S7" s="3">
        <f t="shared" si="3"/>
        <v>1374.0399999999995</v>
      </c>
      <c r="T7" s="3">
        <f t="shared" si="4"/>
        <v>6387.659999999998</v>
      </c>
      <c r="U7" s="5" t="s">
        <v>58</v>
      </c>
      <c r="V7" s="6" t="s">
        <v>59</v>
      </c>
    </row>
    <row r="8" spans="1:22" ht="41.25" customHeight="1">
      <c r="A8" s="1">
        <v>3</v>
      </c>
      <c r="B8" s="2">
        <v>43070</v>
      </c>
      <c r="C8" s="3">
        <v>42500</v>
      </c>
      <c r="D8" s="3">
        <f t="shared" si="5"/>
        <v>2125</v>
      </c>
      <c r="E8" s="3">
        <f t="shared" si="6"/>
        <v>3400</v>
      </c>
      <c r="F8" s="3">
        <f t="shared" si="0"/>
        <v>48025</v>
      </c>
      <c r="G8" s="4">
        <v>16170</v>
      </c>
      <c r="H8" s="3">
        <f t="shared" ref="H8:H10" si="12">G8*139/100</f>
        <v>22476.3</v>
      </c>
      <c r="I8" s="3">
        <f t="shared" si="7"/>
        <v>1617</v>
      </c>
      <c r="J8" s="3">
        <f t="shared" si="1"/>
        <v>40263.300000000003</v>
      </c>
      <c r="K8" s="3">
        <f t="shared" si="2"/>
        <v>26330</v>
      </c>
      <c r="L8" s="3">
        <f t="shared" si="2"/>
        <v>-20351.3</v>
      </c>
      <c r="M8" s="3">
        <f t="shared" si="2"/>
        <v>1783</v>
      </c>
      <c r="N8" s="3">
        <f t="shared" si="2"/>
        <v>7761.6999999999971</v>
      </c>
      <c r="O8" s="3">
        <f t="shared" si="8"/>
        <v>4462.5</v>
      </c>
      <c r="P8" s="3">
        <f t="shared" si="9"/>
        <v>3864.63</v>
      </c>
      <c r="Q8" s="3">
        <f t="shared" si="10"/>
        <v>597.86999999999989</v>
      </c>
      <c r="R8" s="3">
        <f t="shared" si="11"/>
        <v>776.16999999999973</v>
      </c>
      <c r="S8" s="3">
        <f t="shared" si="3"/>
        <v>1374.0399999999995</v>
      </c>
      <c r="T8" s="3">
        <f t="shared" si="4"/>
        <v>6387.659999999998</v>
      </c>
      <c r="U8" s="5" t="s">
        <v>60</v>
      </c>
      <c r="V8" s="6" t="s">
        <v>61</v>
      </c>
    </row>
    <row r="9" spans="1:22" ht="34.5" customHeight="1">
      <c r="A9" s="1">
        <v>4</v>
      </c>
      <c r="B9" s="2">
        <v>43101</v>
      </c>
      <c r="C9" s="3">
        <v>42500</v>
      </c>
      <c r="D9" s="3">
        <f>C9*7/100</f>
        <v>2975</v>
      </c>
      <c r="E9" s="3">
        <f t="shared" si="6"/>
        <v>3400</v>
      </c>
      <c r="F9" s="3">
        <f t="shared" si="0"/>
        <v>48875</v>
      </c>
      <c r="G9" s="4">
        <v>16170</v>
      </c>
      <c r="H9" s="3">
        <f t="shared" si="12"/>
        <v>22476.3</v>
      </c>
      <c r="I9" s="3">
        <f t="shared" si="7"/>
        <v>1617</v>
      </c>
      <c r="J9" s="3">
        <f t="shared" si="1"/>
        <v>40263.300000000003</v>
      </c>
      <c r="K9" s="3">
        <f t="shared" si="2"/>
        <v>26330</v>
      </c>
      <c r="L9" s="3">
        <f t="shared" si="2"/>
        <v>-19501.3</v>
      </c>
      <c r="M9" s="3">
        <f t="shared" si="2"/>
        <v>1783</v>
      </c>
      <c r="N9" s="3">
        <f t="shared" si="2"/>
        <v>8611.6999999999971</v>
      </c>
      <c r="O9" s="3">
        <f t="shared" si="8"/>
        <v>4547.5</v>
      </c>
      <c r="P9" s="3">
        <f t="shared" si="9"/>
        <v>3864.63</v>
      </c>
      <c r="Q9" s="3">
        <f t="shared" si="10"/>
        <v>682.86999999999989</v>
      </c>
      <c r="R9" s="3">
        <f t="shared" si="11"/>
        <v>861.16999999999973</v>
      </c>
      <c r="S9" s="3">
        <f t="shared" si="3"/>
        <v>1544.0399999999995</v>
      </c>
      <c r="T9" s="3">
        <f t="shared" si="4"/>
        <v>7067.659999999998</v>
      </c>
      <c r="U9" s="5" t="s">
        <v>62</v>
      </c>
      <c r="V9" s="6" t="s">
        <v>63</v>
      </c>
    </row>
    <row r="10" spans="1:22" ht="31.5" customHeight="1">
      <c r="A10" s="1">
        <v>5</v>
      </c>
      <c r="B10" s="2">
        <v>43132</v>
      </c>
      <c r="C10" s="3">
        <v>42500</v>
      </c>
      <c r="D10" s="3">
        <f t="shared" ref="D10" si="13">C10*7/100</f>
        <v>2975</v>
      </c>
      <c r="E10" s="3">
        <f t="shared" si="6"/>
        <v>3400</v>
      </c>
      <c r="F10" s="3">
        <f t="shared" si="0"/>
        <v>48875</v>
      </c>
      <c r="G10" s="4">
        <v>16170</v>
      </c>
      <c r="H10" s="3">
        <f t="shared" si="12"/>
        <v>22476.3</v>
      </c>
      <c r="I10" s="3">
        <f t="shared" si="7"/>
        <v>1617</v>
      </c>
      <c r="J10" s="3">
        <f t="shared" si="1"/>
        <v>40263.300000000003</v>
      </c>
      <c r="K10" s="3">
        <f t="shared" si="2"/>
        <v>26330</v>
      </c>
      <c r="L10" s="3">
        <f t="shared" si="2"/>
        <v>-19501.3</v>
      </c>
      <c r="M10" s="3">
        <f t="shared" si="2"/>
        <v>1783</v>
      </c>
      <c r="N10" s="3">
        <f t="shared" si="2"/>
        <v>8611.6999999999971</v>
      </c>
      <c r="O10" s="3">
        <f t="shared" si="8"/>
        <v>4547.5</v>
      </c>
      <c r="P10" s="3">
        <f t="shared" si="9"/>
        <v>3864.63</v>
      </c>
      <c r="Q10" s="3">
        <f t="shared" si="10"/>
        <v>682.86999999999989</v>
      </c>
      <c r="R10" s="3">
        <f t="shared" si="11"/>
        <v>861.16999999999973</v>
      </c>
      <c r="S10" s="3">
        <f t="shared" si="3"/>
        <v>1544.0399999999995</v>
      </c>
      <c r="T10" s="3">
        <f t="shared" si="4"/>
        <v>7067.659999999998</v>
      </c>
      <c r="U10" s="5" t="s">
        <v>64</v>
      </c>
      <c r="V10" s="6" t="s">
        <v>65</v>
      </c>
    </row>
    <row r="11" spans="1:22">
      <c r="A11" s="10"/>
      <c r="B11" s="10"/>
      <c r="C11" s="14">
        <f t="shared" ref="C11:S11" si="14">SUM(C6:C10)</f>
        <v>212500</v>
      </c>
      <c r="D11" s="14">
        <f t="shared" si="14"/>
        <v>12325</v>
      </c>
      <c r="E11" s="14">
        <f t="shared" si="14"/>
        <v>17000</v>
      </c>
      <c r="F11" s="14">
        <f t="shared" si="14"/>
        <v>241825</v>
      </c>
      <c r="G11" s="14">
        <f t="shared" si="14"/>
        <v>80850</v>
      </c>
      <c r="H11" s="14">
        <v>112380</v>
      </c>
      <c r="I11" s="14">
        <f t="shared" si="14"/>
        <v>8085</v>
      </c>
      <c r="J11" s="14">
        <v>201315</v>
      </c>
      <c r="K11" s="14">
        <f t="shared" si="14"/>
        <v>131650</v>
      </c>
      <c r="L11" s="14">
        <v>-100055</v>
      </c>
      <c r="M11" s="14">
        <f t="shared" si="14"/>
        <v>8915</v>
      </c>
      <c r="N11" s="14">
        <v>40510</v>
      </c>
      <c r="O11" s="14">
        <v>22485</v>
      </c>
      <c r="P11" s="14">
        <v>19325</v>
      </c>
      <c r="Q11" s="14">
        <v>3160</v>
      </c>
      <c r="R11" s="14">
        <v>4050</v>
      </c>
      <c r="S11" s="14">
        <f t="shared" si="14"/>
        <v>7210.1999999999971</v>
      </c>
      <c r="T11" s="14">
        <v>33300</v>
      </c>
      <c r="U11" s="10"/>
      <c r="V11" s="10"/>
    </row>
    <row r="12" spans="1:22" ht="20.25">
      <c r="A12" s="24" t="s">
        <v>13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</row>
  </sheetData>
  <mergeCells count="14">
    <mergeCell ref="T4:T5"/>
    <mergeCell ref="U4:U5"/>
    <mergeCell ref="V4:V5"/>
    <mergeCell ref="A12:V12"/>
    <mergeCell ref="A1:V1"/>
    <mergeCell ref="A2:V2"/>
    <mergeCell ref="A3:V3"/>
    <mergeCell ref="A4:A5"/>
    <mergeCell ref="B4:B5"/>
    <mergeCell ref="C4:F4"/>
    <mergeCell ref="G4:J4"/>
    <mergeCell ref="K4:N4"/>
    <mergeCell ref="O4:Q4"/>
    <mergeCell ref="S4:S5"/>
  </mergeCells>
  <pageMargins left="0.23" right="0.15748031496063" top="0.23622047244094499" bottom="0.23622047244094499" header="0" footer="0"/>
  <pageSetup paperSize="9" scale="6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2"/>
  <sheetViews>
    <sheetView topLeftCell="A3" zoomScale="90" zoomScaleNormal="90" workbookViewId="0">
      <selection activeCell="R6" sqref="R6:R10"/>
    </sheetView>
  </sheetViews>
  <sheetFormatPr defaultRowHeight="15"/>
  <cols>
    <col min="1" max="22" width="10.140625" customWidth="1"/>
  </cols>
  <sheetData>
    <row r="1" spans="1:22" ht="27.75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ht="23.25">
      <c r="A2" s="26" t="s">
        <v>21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ht="30.75" customHeight="1">
      <c r="A3" s="27" t="s">
        <v>29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2" ht="15" customHeight="1">
      <c r="A4" s="23" t="s">
        <v>0</v>
      </c>
      <c r="B4" s="23" t="s">
        <v>1</v>
      </c>
      <c r="C4" s="28" t="s">
        <v>2</v>
      </c>
      <c r="D4" s="28"/>
      <c r="E4" s="28"/>
      <c r="F4" s="28"/>
      <c r="G4" s="28" t="s">
        <v>3</v>
      </c>
      <c r="H4" s="28"/>
      <c r="I4" s="28"/>
      <c r="J4" s="28"/>
      <c r="K4" s="28" t="s">
        <v>4</v>
      </c>
      <c r="L4" s="28"/>
      <c r="M4" s="28"/>
      <c r="N4" s="28"/>
      <c r="O4" s="28" t="s">
        <v>5</v>
      </c>
      <c r="P4" s="28"/>
      <c r="Q4" s="28"/>
      <c r="R4" s="13"/>
      <c r="S4" s="23" t="s">
        <v>16</v>
      </c>
      <c r="T4" s="23" t="s">
        <v>17</v>
      </c>
      <c r="U4" s="23" t="s">
        <v>15</v>
      </c>
      <c r="V4" s="23" t="s">
        <v>14</v>
      </c>
    </row>
    <row r="5" spans="1:22" ht="87.75" customHeight="1">
      <c r="A5" s="23"/>
      <c r="B5" s="23"/>
      <c r="C5" s="12" t="s">
        <v>23</v>
      </c>
      <c r="D5" s="12" t="s">
        <v>6</v>
      </c>
      <c r="E5" s="12" t="s">
        <v>7</v>
      </c>
      <c r="F5" s="12" t="s">
        <v>8</v>
      </c>
      <c r="G5" s="12" t="s">
        <v>23</v>
      </c>
      <c r="H5" s="12" t="s">
        <v>6</v>
      </c>
      <c r="I5" s="12" t="s">
        <v>7</v>
      </c>
      <c r="J5" s="12" t="s">
        <v>8</v>
      </c>
      <c r="K5" s="12" t="s">
        <v>9</v>
      </c>
      <c r="L5" s="12" t="s">
        <v>6</v>
      </c>
      <c r="M5" s="12" t="s">
        <v>7</v>
      </c>
      <c r="N5" s="12" t="s">
        <v>8</v>
      </c>
      <c r="O5" s="12" t="s">
        <v>10</v>
      </c>
      <c r="P5" s="12" t="s">
        <v>11</v>
      </c>
      <c r="Q5" s="12" t="s">
        <v>12</v>
      </c>
      <c r="R5" s="12" t="s">
        <v>19</v>
      </c>
      <c r="S5" s="23"/>
      <c r="T5" s="23"/>
      <c r="U5" s="23"/>
      <c r="V5" s="23"/>
    </row>
    <row r="6" spans="1:22" ht="41.25" customHeight="1">
      <c r="A6" s="1">
        <v>1</v>
      </c>
      <c r="B6" s="2">
        <v>43009</v>
      </c>
      <c r="C6" s="3">
        <v>36900</v>
      </c>
      <c r="D6" s="3">
        <f>5*C6/100</f>
        <v>1845</v>
      </c>
      <c r="E6" s="3">
        <f>C6*8/100</f>
        <v>2952</v>
      </c>
      <c r="F6" s="3">
        <f t="shared" ref="F6:F10" si="0">C6+D6+E6</f>
        <v>41697</v>
      </c>
      <c r="G6" s="4">
        <v>14110</v>
      </c>
      <c r="H6" s="3">
        <f>G6*139/100</f>
        <v>19612.900000000001</v>
      </c>
      <c r="I6" s="3">
        <f>G6*10/100</f>
        <v>1411</v>
      </c>
      <c r="J6" s="3">
        <f t="shared" ref="J6:J10" si="1">G6+H6+I6</f>
        <v>35133.9</v>
      </c>
      <c r="K6" s="3">
        <f t="shared" ref="K6:N10" si="2">C6-G6</f>
        <v>22790</v>
      </c>
      <c r="L6" s="3">
        <f t="shared" si="2"/>
        <v>-17767.900000000001</v>
      </c>
      <c r="M6" s="3">
        <f t="shared" si="2"/>
        <v>1541</v>
      </c>
      <c r="N6" s="3">
        <f>F6-J6</f>
        <v>6563.0999999999985</v>
      </c>
      <c r="O6" s="3">
        <f>(C6+D6)*10/100</f>
        <v>3874.5</v>
      </c>
      <c r="P6" s="3">
        <f>(G6+H6)*10/100</f>
        <v>3372.29</v>
      </c>
      <c r="Q6" s="3">
        <f>O6-P6</f>
        <v>502.21000000000004</v>
      </c>
      <c r="R6" s="3">
        <f>N6*10/100</f>
        <v>656.30999999999983</v>
      </c>
      <c r="S6" s="3">
        <f t="shared" ref="S6:S10" si="3">Q6+R6</f>
        <v>1158.52</v>
      </c>
      <c r="T6" s="3">
        <f t="shared" ref="T6:T10" si="4">N6-S6</f>
        <v>5404.5799999999981</v>
      </c>
      <c r="U6" s="5"/>
      <c r="V6" s="6"/>
    </row>
    <row r="7" spans="1:22" ht="41.25" customHeight="1">
      <c r="A7" s="1">
        <v>2</v>
      </c>
      <c r="B7" s="2">
        <v>43040</v>
      </c>
      <c r="C7" s="3">
        <v>36900</v>
      </c>
      <c r="D7" s="3">
        <f t="shared" ref="D7:D8" si="5">5*C7/100</f>
        <v>1845</v>
      </c>
      <c r="E7" s="3">
        <f t="shared" ref="E7:E10" si="6">C7*8/100</f>
        <v>2952</v>
      </c>
      <c r="F7" s="3">
        <f t="shared" si="0"/>
        <v>41697</v>
      </c>
      <c r="G7" s="4">
        <v>14110</v>
      </c>
      <c r="H7" s="3">
        <f>G7*139/100</f>
        <v>19612.900000000001</v>
      </c>
      <c r="I7" s="3">
        <f t="shared" ref="I7:I10" si="7">G7*10/100</f>
        <v>1411</v>
      </c>
      <c r="J7" s="3">
        <f t="shared" si="1"/>
        <v>35133.9</v>
      </c>
      <c r="K7" s="3">
        <f t="shared" si="2"/>
        <v>22790</v>
      </c>
      <c r="L7" s="3">
        <f t="shared" si="2"/>
        <v>-17767.900000000001</v>
      </c>
      <c r="M7" s="3">
        <f t="shared" si="2"/>
        <v>1541</v>
      </c>
      <c r="N7" s="3">
        <f t="shared" si="2"/>
        <v>6563.0999999999985</v>
      </c>
      <c r="O7" s="3">
        <f t="shared" ref="O7:O10" si="8">(C7+D7)*10/100</f>
        <v>3874.5</v>
      </c>
      <c r="P7" s="3">
        <f t="shared" ref="P7:P10" si="9">(G7+H7)*10/100</f>
        <v>3372.29</v>
      </c>
      <c r="Q7" s="3">
        <f t="shared" ref="Q7:Q10" si="10">O7-P7</f>
        <v>502.21000000000004</v>
      </c>
      <c r="R7" s="3">
        <f t="shared" ref="R7:R10" si="11">N7*10/100</f>
        <v>656.30999999999983</v>
      </c>
      <c r="S7" s="3">
        <f t="shared" si="3"/>
        <v>1158.52</v>
      </c>
      <c r="T7" s="3">
        <f t="shared" si="4"/>
        <v>5404.5799999999981</v>
      </c>
      <c r="U7" s="5"/>
      <c r="V7" s="6"/>
    </row>
    <row r="8" spans="1:22" ht="41.25" customHeight="1">
      <c r="A8" s="1">
        <v>3</v>
      </c>
      <c r="B8" s="2">
        <v>43070</v>
      </c>
      <c r="C8" s="3">
        <v>36900</v>
      </c>
      <c r="D8" s="3">
        <f t="shared" si="5"/>
        <v>1845</v>
      </c>
      <c r="E8" s="3">
        <f t="shared" si="6"/>
        <v>2952</v>
      </c>
      <c r="F8" s="3">
        <f t="shared" si="0"/>
        <v>41697</v>
      </c>
      <c r="G8" s="4">
        <v>14110</v>
      </c>
      <c r="H8" s="3">
        <f t="shared" ref="H8:H10" si="12">G8*139/100</f>
        <v>19612.900000000001</v>
      </c>
      <c r="I8" s="3">
        <f t="shared" si="7"/>
        <v>1411</v>
      </c>
      <c r="J8" s="3">
        <f t="shared" si="1"/>
        <v>35133.9</v>
      </c>
      <c r="K8" s="3">
        <f t="shared" si="2"/>
        <v>22790</v>
      </c>
      <c r="L8" s="3">
        <f t="shared" si="2"/>
        <v>-17767.900000000001</v>
      </c>
      <c r="M8" s="3">
        <f t="shared" si="2"/>
        <v>1541</v>
      </c>
      <c r="N8" s="3">
        <f t="shared" si="2"/>
        <v>6563.0999999999985</v>
      </c>
      <c r="O8" s="3">
        <f t="shared" si="8"/>
        <v>3874.5</v>
      </c>
      <c r="P8" s="3">
        <f t="shared" si="9"/>
        <v>3372.29</v>
      </c>
      <c r="Q8" s="3">
        <f t="shared" si="10"/>
        <v>502.21000000000004</v>
      </c>
      <c r="R8" s="3">
        <f t="shared" si="11"/>
        <v>656.30999999999983</v>
      </c>
      <c r="S8" s="3">
        <f t="shared" si="3"/>
        <v>1158.52</v>
      </c>
      <c r="T8" s="3">
        <f t="shared" si="4"/>
        <v>5404.5799999999981</v>
      </c>
      <c r="U8" s="5"/>
      <c r="V8" s="6"/>
    </row>
    <row r="9" spans="1:22" ht="34.5" customHeight="1">
      <c r="A9" s="1">
        <v>4</v>
      </c>
      <c r="B9" s="2">
        <v>43101</v>
      </c>
      <c r="C9" s="3">
        <v>36900</v>
      </c>
      <c r="D9" s="3">
        <f>C9*7/100</f>
        <v>2583</v>
      </c>
      <c r="E9" s="3">
        <f t="shared" si="6"/>
        <v>2952</v>
      </c>
      <c r="F9" s="3">
        <f t="shared" si="0"/>
        <v>42435</v>
      </c>
      <c r="G9" s="4">
        <v>14110</v>
      </c>
      <c r="H9" s="3">
        <f t="shared" si="12"/>
        <v>19612.900000000001</v>
      </c>
      <c r="I9" s="3">
        <f t="shared" si="7"/>
        <v>1411</v>
      </c>
      <c r="J9" s="3">
        <f t="shared" si="1"/>
        <v>35133.9</v>
      </c>
      <c r="K9" s="3">
        <f t="shared" si="2"/>
        <v>22790</v>
      </c>
      <c r="L9" s="3">
        <f t="shared" si="2"/>
        <v>-17029.900000000001</v>
      </c>
      <c r="M9" s="3">
        <f t="shared" si="2"/>
        <v>1541</v>
      </c>
      <c r="N9" s="3">
        <f t="shared" si="2"/>
        <v>7301.0999999999985</v>
      </c>
      <c r="O9" s="3">
        <f t="shared" si="8"/>
        <v>3948.3</v>
      </c>
      <c r="P9" s="3">
        <f t="shared" si="9"/>
        <v>3372.29</v>
      </c>
      <c r="Q9" s="3">
        <f t="shared" si="10"/>
        <v>576.01000000000022</v>
      </c>
      <c r="R9" s="3">
        <f t="shared" si="11"/>
        <v>730.1099999999999</v>
      </c>
      <c r="S9" s="3">
        <f t="shared" si="3"/>
        <v>1306.1200000000001</v>
      </c>
      <c r="T9" s="3">
        <f t="shared" si="4"/>
        <v>5994.9799999999987</v>
      </c>
      <c r="U9" s="5"/>
      <c r="V9" s="6"/>
    </row>
    <row r="10" spans="1:22" ht="31.5" customHeight="1">
      <c r="A10" s="1">
        <v>5</v>
      </c>
      <c r="B10" s="2">
        <v>43132</v>
      </c>
      <c r="C10" s="3">
        <v>36900</v>
      </c>
      <c r="D10" s="3">
        <f t="shared" ref="D10" si="13">C10*7/100</f>
        <v>2583</v>
      </c>
      <c r="E10" s="3">
        <f t="shared" si="6"/>
        <v>2952</v>
      </c>
      <c r="F10" s="3">
        <f t="shared" si="0"/>
        <v>42435</v>
      </c>
      <c r="G10" s="4">
        <v>14110</v>
      </c>
      <c r="H10" s="3">
        <f t="shared" si="12"/>
        <v>19612.900000000001</v>
      </c>
      <c r="I10" s="3">
        <f t="shared" si="7"/>
        <v>1411</v>
      </c>
      <c r="J10" s="3">
        <f t="shared" si="1"/>
        <v>35133.9</v>
      </c>
      <c r="K10" s="3">
        <f t="shared" si="2"/>
        <v>22790</v>
      </c>
      <c r="L10" s="3">
        <f t="shared" si="2"/>
        <v>-17029.900000000001</v>
      </c>
      <c r="M10" s="3">
        <f t="shared" si="2"/>
        <v>1541</v>
      </c>
      <c r="N10" s="3">
        <f t="shared" si="2"/>
        <v>7301.0999999999985</v>
      </c>
      <c r="O10" s="3">
        <f t="shared" si="8"/>
        <v>3948.3</v>
      </c>
      <c r="P10" s="3">
        <f t="shared" si="9"/>
        <v>3372.29</v>
      </c>
      <c r="Q10" s="3">
        <f t="shared" si="10"/>
        <v>576.01000000000022</v>
      </c>
      <c r="R10" s="3">
        <f t="shared" si="11"/>
        <v>730.1099999999999</v>
      </c>
      <c r="S10" s="3">
        <f t="shared" si="3"/>
        <v>1306.1200000000001</v>
      </c>
      <c r="T10" s="3">
        <f t="shared" si="4"/>
        <v>5994.9799999999987</v>
      </c>
      <c r="U10" s="5"/>
      <c r="V10" s="6"/>
    </row>
    <row r="11" spans="1:22">
      <c r="A11" s="10"/>
      <c r="B11" s="10"/>
      <c r="C11" s="14">
        <f t="shared" ref="C11:T11" si="14">SUM(C6:C10)</f>
        <v>184500</v>
      </c>
      <c r="D11" s="14">
        <f t="shared" si="14"/>
        <v>10701</v>
      </c>
      <c r="E11" s="14">
        <f t="shared" si="14"/>
        <v>14760</v>
      </c>
      <c r="F11" s="14">
        <f t="shared" si="14"/>
        <v>209961</v>
      </c>
      <c r="G11" s="14">
        <f t="shared" si="14"/>
        <v>70550</v>
      </c>
      <c r="H11" s="14">
        <f t="shared" si="14"/>
        <v>98064.5</v>
      </c>
      <c r="I11" s="14">
        <f t="shared" si="14"/>
        <v>7055</v>
      </c>
      <c r="J11" s="14">
        <f t="shared" si="14"/>
        <v>175669.5</v>
      </c>
      <c r="K11" s="14">
        <f t="shared" si="14"/>
        <v>113950</v>
      </c>
      <c r="L11" s="14">
        <f t="shared" si="14"/>
        <v>-87363.5</v>
      </c>
      <c r="M11" s="14">
        <f t="shared" si="14"/>
        <v>7705</v>
      </c>
      <c r="N11" s="14">
        <f t="shared" si="14"/>
        <v>34291.499999999993</v>
      </c>
      <c r="O11" s="14">
        <f t="shared" si="14"/>
        <v>19520.099999999999</v>
      </c>
      <c r="P11" s="14">
        <f t="shared" si="14"/>
        <v>16861.45</v>
      </c>
      <c r="Q11" s="14">
        <f t="shared" si="14"/>
        <v>2658.6500000000005</v>
      </c>
      <c r="R11" s="14">
        <f t="shared" si="14"/>
        <v>3429.1499999999987</v>
      </c>
      <c r="S11" s="14">
        <f t="shared" si="14"/>
        <v>6087.8</v>
      </c>
      <c r="T11" s="14">
        <f t="shared" si="14"/>
        <v>28203.699999999993</v>
      </c>
      <c r="U11" s="10"/>
      <c r="V11" s="10"/>
    </row>
    <row r="12" spans="1:22" ht="20.25">
      <c r="A12" s="24" t="s">
        <v>13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</row>
  </sheetData>
  <mergeCells count="14">
    <mergeCell ref="T4:T5"/>
    <mergeCell ref="U4:U5"/>
    <mergeCell ref="V4:V5"/>
    <mergeCell ref="A12:V12"/>
    <mergeCell ref="A1:V1"/>
    <mergeCell ref="A2:V2"/>
    <mergeCell ref="A3:V3"/>
    <mergeCell ref="A4:A5"/>
    <mergeCell ref="B4:B5"/>
    <mergeCell ref="C4:F4"/>
    <mergeCell ref="G4:J4"/>
    <mergeCell ref="K4:N4"/>
    <mergeCell ref="O4:Q4"/>
    <mergeCell ref="S4:S5"/>
  </mergeCells>
  <pageMargins left="1.4960629921259843" right="0.15748031496062992" top="0.23622047244094491" bottom="0.23622047244094491" header="0" footer="0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MPILANIA</vt:lpstr>
      <vt:lpstr>VK VERMA</vt:lpstr>
      <vt:lpstr>RAMNARAYAN</vt:lpstr>
      <vt:lpstr>kamala</vt:lpstr>
      <vt:lpstr>hadman</vt:lpstr>
      <vt:lpstr>jaiprakash</vt:lpstr>
      <vt:lpstr>manoj</vt:lpstr>
      <vt:lpstr>kaluram</vt:lpstr>
      <vt:lpstr>BL MEENA</vt:lpstr>
      <vt:lpstr>Sheet13</vt:lpstr>
      <vt:lpstr>MPILANIA (2)</vt:lpstr>
      <vt:lpstr>rohit</vt:lpstr>
      <vt:lpstr>arvind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ashok</dc:creator>
  <cp:lastModifiedBy>naveen com</cp:lastModifiedBy>
  <cp:lastPrinted>2018-04-20T03:22:20Z</cp:lastPrinted>
  <dcterms:created xsi:type="dcterms:W3CDTF">2015-02-04T13:50:53Z</dcterms:created>
  <dcterms:modified xsi:type="dcterms:W3CDTF">2018-04-20T03:27:42Z</dcterms:modified>
</cp:coreProperties>
</file>